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 tabRatio="906"/>
  </bookViews>
  <sheets>
    <sheet name="系数K表（剩余可研)" sheetId="38" r:id="rId1"/>
    <sheet name="k3" sheetId="39" r:id="rId2"/>
  </sheets>
  <externalReferences>
    <externalReference r:id="rId3"/>
  </externalReferences>
  <definedNames>
    <definedName name="Database">#REF!</definedName>
    <definedName name="主坝坝型">[1]基本元素!$A$2:$A$21</definedName>
    <definedName name="_xlnm.Print_Titles" localSheetId="0">'系数K表（剩余可研)'!$4:$4</definedName>
    <definedName name="_xlnm.Print_Area" localSheetId="0">'系数K表（剩余可研)'!$A$1:$O$37</definedName>
  </definedNames>
  <calcPr calcId="144525"/>
</workbook>
</file>

<file path=xl/comments1.xml><?xml version="1.0" encoding="utf-8"?>
<comments xmlns="http://schemas.openxmlformats.org/spreadsheetml/2006/main">
  <authors>
    <author>黄跃群</author>
  </authors>
  <commentList>
    <comment ref="G8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醴陵市、株洲县、枫溪港项目</t>
        </r>
      </text>
    </comment>
    <comment ref="H8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株洲县、枫溪港项目</t>
        </r>
      </text>
    </comment>
    <comment ref="G10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祁东县项目</t>
        </r>
      </text>
    </comment>
    <comment ref="H10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祁东县项目</t>
        </r>
      </text>
    </comment>
    <comment ref="G11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新滩等项目</t>
        </r>
      </text>
    </comment>
    <comment ref="H11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新滩等项目</t>
        </r>
      </text>
    </comment>
    <comment ref="G12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汨罗市、湘阴县项目</t>
        </r>
      </text>
    </comment>
    <comment ref="H12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汨罗市、湘阴县项目</t>
        </r>
      </text>
    </comment>
    <comment ref="G14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永申垸、桃江等项目</t>
        </r>
      </text>
    </comment>
    <comment ref="H14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永申垸、桃江等项目</t>
        </r>
      </text>
    </comment>
    <comment ref="G15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苏仙区等项目</t>
        </r>
      </text>
    </comment>
    <comment ref="H15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苏仙区等项目</t>
        </r>
      </text>
    </comment>
    <comment ref="G16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东安、祁阳等项目</t>
        </r>
      </text>
    </comment>
    <comment ref="H16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东安、祁阳等项目</t>
        </r>
      </text>
    </comment>
    <comment ref="G17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新晃等项目</t>
        </r>
      </text>
    </comment>
    <comment ref="G18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冷水江、涟源项目</t>
        </r>
      </text>
    </comment>
    <comment ref="H18" authorId="0">
      <text>
        <r>
          <rPr>
            <b/>
            <sz val="9"/>
            <rFont val="宋体"/>
            <charset val="134"/>
          </rPr>
          <t>黄跃群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冷水江、涟源项目</t>
        </r>
      </text>
    </comment>
  </commentList>
</comments>
</file>

<file path=xl/sharedStrings.xml><?xml version="1.0" encoding="utf-8"?>
<sst xmlns="http://schemas.openxmlformats.org/spreadsheetml/2006/main" count="80">
  <si>
    <t>附件1：</t>
  </si>
  <si>
    <t xml:space="preserve">主要支流治理2017年度中央预算内投资安排方案     </t>
  </si>
  <si>
    <t>单位：万元</t>
  </si>
  <si>
    <t>序号</t>
  </si>
  <si>
    <t>市县</t>
  </si>
  <si>
    <t>可研剩余           投资规模</t>
  </si>
  <si>
    <t>按可研剩余投资切块</t>
  </si>
  <si>
    <t>前期工作已具备项目有效投资</t>
  </si>
  <si>
    <t>前期工作已具备项目对应中央有效投资需求</t>
  </si>
  <si>
    <t>切块
调整</t>
  </si>
  <si>
    <t>系数K1
（可研剩余)</t>
  </si>
  <si>
    <t>系数K2
（前期工作)</t>
  </si>
  <si>
    <t>系数K3
（实施情况）</t>
  </si>
  <si>
    <t>总系数K
(0.4K1+0.3K2+0.3K3）</t>
  </si>
  <si>
    <t>按因素法安排中央资金</t>
  </si>
  <si>
    <t>前期项目中央投资需求-按因素法拟安排中央资金</t>
  </si>
  <si>
    <t>中央资金(调整后）</t>
  </si>
  <si>
    <t>增减情况</t>
  </si>
  <si>
    <t>合计</t>
  </si>
  <si>
    <t>一</t>
  </si>
  <si>
    <t>四水治理</t>
  </si>
  <si>
    <t>（一）</t>
  </si>
  <si>
    <t>市州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</si>
  <si>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</si>
  <si>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</si>
  <si>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</si>
  <si>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</si>
  <si>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</si>
  <si>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</si>
  <si>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</si>
  <si>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益阳市</t>
  </si>
  <si>
    <t>郴州市</t>
  </si>
  <si>
    <t>永州市</t>
  </si>
  <si>
    <t>怀化市</t>
  </si>
  <si>
    <t>娄底市</t>
  </si>
  <si>
    <t>张家界</t>
  </si>
  <si>
    <t>湘西州</t>
  </si>
  <si>
    <t>（二）</t>
  </si>
  <si>
    <t>省直管县</t>
  </si>
  <si>
    <t>茶陵县</t>
  </si>
  <si>
    <t>湘乡市</t>
  </si>
  <si>
    <t>耒阳市</t>
  </si>
  <si>
    <t>武冈市</t>
  </si>
  <si>
    <t>平江县</t>
  </si>
  <si>
    <t>安化县</t>
  </si>
  <si>
    <t>新化县</t>
  </si>
  <si>
    <t>石门县</t>
  </si>
  <si>
    <t>澧水</t>
  </si>
  <si>
    <t>溆浦县</t>
  </si>
  <si>
    <t>沅水</t>
  </si>
  <si>
    <t>慈利</t>
  </si>
  <si>
    <t>浏阳市</t>
  </si>
  <si>
    <t>二</t>
  </si>
  <si>
    <t>溆水渫水</t>
  </si>
  <si>
    <t>渫水</t>
  </si>
  <si>
    <t>溆水</t>
  </si>
  <si>
    <t>备注：1、湘西州由于初设批复项目投资已安排完毕，无其它项目储备，所以暂停2017年投资安排。永定区2016年下达计划的太极溪岸坡整治工程至今尚未开工，所以暂停2017年投资安排。桑植县可研投资已经安排完毕，无需再安排投资。由于张家界市四水治理可研范围只包括永定区和桑植县,综上所述，暂停张家界2017年投资安排；省直管县中，蓝山县、宜章县由于未纳入2013年可研范围，所以在四水治理投资计划安排中不予考虑；浏阳市县初设批复项目投资已安排完毕，无其它项目储备，所以暂停2017年投资安排。
     2、衡阳市、岳阳市、永州市按系数K测算分别超过已批复初设有效投资，为优先形成防洪封闭圈，根据各市州已批投资的缺口从小到大分别补充到湘潭市、娄底市、郴州市和株洲市。
     3、前期工作具备项目指可研和初设已批项目，有效投资指已批复的初步设计项目对应省审定的可研投资</t>
  </si>
  <si>
    <t>附件2：</t>
  </si>
  <si>
    <t>湖南省2017年度四水治理安排方案系数K3评分表</t>
  </si>
  <si>
    <t>市州           (省直管县）</t>
  </si>
  <si>
    <t>基础分</t>
  </si>
  <si>
    <t>计划下达（扣分）</t>
  </si>
  <si>
    <t>计划完成（扣分）</t>
  </si>
  <si>
    <t>稽查           检查             情况              （扣分）</t>
  </si>
  <si>
    <t>最终             得分</t>
  </si>
  <si>
    <t>系数K3（市州（省直管县）得分/市州（省直管县）总分）</t>
  </si>
  <si>
    <t>9月15日     前未下达        计划</t>
  </si>
  <si>
    <t>未按原则下达</t>
  </si>
  <si>
    <t>截止        2016年          10月底           未开工</t>
  </si>
  <si>
    <t>截止            2017年          2月底进度           达不到80%</t>
  </si>
  <si>
    <t>未列入2013年可研范围给予           安排的</t>
  </si>
  <si>
    <t>2015年项目未开工或2014年项目未完工的项目县给予安排的</t>
  </si>
  <si>
    <t>各市州</t>
  </si>
  <si>
    <t>石门</t>
  </si>
  <si>
    <t>溆浦</t>
  </si>
  <si>
    <t>备注：1、考核范围为2016年度主要支流治理项目计划执行情况，基础分为100分，实行倒扣分制；</t>
  </si>
  <si>
    <t xml:space="preserve">      2、未在2016年9月15日前完成计划下达的扣20分；</t>
  </si>
  <si>
    <t xml:space="preserve">      3、未列入2013年可研范围内的项目给予安排的扣10分，2015年项目未开工或2014年项目未完工的项目县给予安排的扣10分；</t>
  </si>
  <si>
    <t xml:space="preserve">      4、截止2016年10月底有项目未开工的市州扣10分，截止2017年2月总体进度达不到80%的扣10分；</t>
  </si>
  <si>
    <t xml:space="preserve">      5、因稽查、检查被通报的市州扣10分；</t>
  </si>
</sst>
</file>

<file path=xl/styles.xml><?xml version="1.0" encoding="utf-8"?>
<styleSheet xmlns="http://schemas.openxmlformats.org/spreadsheetml/2006/main">
  <numFmts count="40">
    <numFmt numFmtId="176" formatCode="0_ "/>
    <numFmt numFmtId="177" formatCode="&quot;$&quot;#.#"/>
    <numFmt numFmtId="178" formatCode="#,##0.00\¥;\-#,##0.00\¥"/>
    <numFmt numFmtId="43" formatCode="_ * #,##0.00_ ;_ * \-#,##0.00_ ;_ * &quot;-&quot;??_ ;_ @_ "/>
    <numFmt numFmtId="41" formatCode="_ * #,##0_ ;_ * \-#,##0_ ;_ * &quot;-&quot;_ ;_ @_ "/>
    <numFmt numFmtId="179" formatCode="#,##0.000000"/>
    <numFmt numFmtId="44" formatCode="_ &quot;￥&quot;* #,##0.00_ ;_ &quot;￥&quot;* \-#,##0.00_ ;_ &quot;￥&quot;* &quot;-&quot;??_ ;_ @_ "/>
    <numFmt numFmtId="180" formatCode="[Blue]0.0%;[Blue]\(0.0%\)"/>
    <numFmt numFmtId="181" formatCode="_-* #,##0\¥_-;\-* #,##0\¥_-;_-* &quot;-&quot;\¥_-;_-@_-"/>
    <numFmt numFmtId="182" formatCode="_-* #,##0.00\ &quot;DM&quot;_-;\-* #,##0.00\ &quot;DM&quot;_-;_-* &quot;-&quot;??\ &quot;DM&quot;_-;_-@_-"/>
    <numFmt numFmtId="183" formatCode="\¥#,##0;\-\¥#,##0"/>
    <numFmt numFmtId="184" formatCode="[Red]0.0%;[Red]\(0.0%\)"/>
    <numFmt numFmtId="185" formatCode="0.0%;\(0.0%\)"/>
    <numFmt numFmtId="186" formatCode="#,##0_);\(#,##0_)"/>
    <numFmt numFmtId="187" formatCode="&quot;\&quot;#,##0;[Red]&quot;\&quot;&quot;\&quot;&quot;\&quot;&quot;\&quot;&quot;\&quot;&quot;\&quot;&quot;\&quot;\-#,##0"/>
    <numFmt numFmtId="188" formatCode="0%;\(0%\)"/>
    <numFmt numFmtId="42" formatCode="_ &quot;￥&quot;* #,##0_ ;_ &quot;￥&quot;* \-#,##0_ ;_ &quot;￥&quot;* &quot;-&quot;_ ;_ @_ "/>
    <numFmt numFmtId="189" formatCode="#,##0.00\ &quot;FB&quot;;\-#,##0.00\ &quot;FB&quot;"/>
    <numFmt numFmtId="190" formatCode="&quot;\&quot;#,##0;&quot;\&quot;&quot;\&quot;&quot;\&quot;&quot;\&quot;&quot;\&quot;&quot;\&quot;&quot;\&quot;&quot;\&quot;&quot;\&quot;&quot;\&quot;&quot;\&quot;&quot;\&quot;\-#,##0"/>
    <numFmt numFmtId="191" formatCode="[Blue]#,##0_);[Blue]\(#,##0\)"/>
    <numFmt numFmtId="192" formatCode="0.000%"/>
    <numFmt numFmtId="193" formatCode="#,##0\ ;[Red]\-#,##0.00\ "/>
    <numFmt numFmtId="194" formatCode="&quot;\&quot;#,##0;&quot;\&quot;&quot;\&quot;&quot;\&quot;&quot;\&quot;&quot;\&quot;&quot;\&quot;&quot;\&quot;&quot;\&quot;\-#,##0"/>
    <numFmt numFmtId="195" formatCode="_ \¥* #,##0_ ;_ \¥* \-#,##0_ ;_ \¥* &quot;-&quot;_ ;_ @_ "/>
    <numFmt numFmtId="196" formatCode="\(#,##0\)\ "/>
    <numFmt numFmtId="197" formatCode="0.00_ "/>
    <numFmt numFmtId="198" formatCode="&quot;\&quot;#,##0;[Red]&quot;\&quot;&quot;\&quot;\-#,##0"/>
    <numFmt numFmtId="199" formatCode="#,##0_);[Blue]\(#,##0\)"/>
    <numFmt numFmtId="200" formatCode="&quot;\&quot;#,##0;[Red]&quot;\&quot;\-#,##0"/>
    <numFmt numFmtId="201" formatCode="&quot;\&quot;#,##0.00;[Red]&quot;\&quot;&quot;\&quot;&quot;\&quot;&quot;\&quot;&quot;\&quot;&quot;\&quot;\-#,##0.00"/>
    <numFmt numFmtId="202" formatCode="_-* #,##0.00_-;\-* #,##0.00_-;_-* &quot;-&quot;??_-;_-@_-"/>
    <numFmt numFmtId="203" formatCode="&quot;\&quot;#,##0.00;[Red]&quot;\&quot;\-#,##0.00"/>
    <numFmt numFmtId="204" formatCode="_-* #,##0_-;\-* #,##0_-;_-* &quot;-&quot;_-;_-@_-"/>
    <numFmt numFmtId="205" formatCode="_(&quot;$&quot;* #,##0_);_(&quot;$&quot;* \(#,##0\);_(&quot;$&quot;* &quot;-&quot;_);_(@_)"/>
    <numFmt numFmtId="206" formatCode="0.0000%"/>
    <numFmt numFmtId="207" formatCode="_-* #,##0.00\¥_-;\-* #,##0.00\¥_-;_-* &quot;-&quot;??\¥_-;_-@_-"/>
    <numFmt numFmtId="208" formatCode="&quot;\&quot;#,##0.00;&quot;\&quot;&quot;\&quot;&quot;\&quot;&quot;\&quot;&quot;\&quot;&quot;\&quot;&quot;\&quot;&quot;\&quot;\-#,##0.00"/>
    <numFmt numFmtId="209" formatCode="0_);[Red]\(0\)"/>
    <numFmt numFmtId="210" formatCode="0.0%"/>
    <numFmt numFmtId="211" formatCode="0;_؃"/>
  </numFmts>
  <fonts count="9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sz val="11"/>
      <name val="仿宋_GB2312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8"/>
      <name val="Arial"/>
      <charset val="134"/>
    </font>
    <font>
      <sz val="11"/>
      <color rgb="FF9C0006"/>
      <name val="宋体"/>
      <charset val="0"/>
      <scheme val="minor"/>
    </font>
    <font>
      <b/>
      <sz val="11"/>
      <color indexed="9"/>
      <name val="宋体"/>
      <charset val="134"/>
    </font>
    <font>
      <sz val="10"/>
      <color indexed="8"/>
      <name val="Arial"/>
      <charset val="134"/>
    </font>
    <font>
      <sz val="11"/>
      <color theme="0"/>
      <name val="宋体"/>
      <charset val="0"/>
      <scheme val="minor"/>
    </font>
    <font>
      <sz val="12"/>
      <name val="Times New Roman"/>
      <charset val="134"/>
    </font>
    <font>
      <b/>
      <sz val="11"/>
      <color indexed="52"/>
      <name val="宋体"/>
      <charset val="134"/>
    </font>
    <font>
      <b/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9"/>
      <color indexed="12"/>
      <name val="Times New Roman"/>
      <charset val="134"/>
    </font>
    <font>
      <b/>
      <sz val="11"/>
      <color indexed="56"/>
      <name val="宋体"/>
      <charset val="134"/>
    </font>
    <font>
      <b/>
      <sz val="13"/>
      <color theme="3"/>
      <name val="宋体"/>
      <charset val="134"/>
      <scheme val="minor"/>
    </font>
    <font>
      <sz val="10"/>
      <color indexed="16"/>
      <name val="MS Serif"/>
      <charset val="134"/>
    </font>
    <font>
      <sz val="10"/>
      <name val="Geneva"/>
      <charset val="134"/>
    </font>
    <font>
      <sz val="11"/>
      <color indexed="60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Tms Rmn"/>
      <charset val="134"/>
    </font>
    <font>
      <b/>
      <sz val="12"/>
      <name val="Arial"/>
      <charset val="134"/>
    </font>
    <font>
      <sz val="11"/>
      <color rgb="FFFA7D00"/>
      <name val="宋体"/>
      <charset val="0"/>
      <scheme val="minor"/>
    </font>
    <font>
      <u/>
      <sz val="8"/>
      <color indexed="12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b/>
      <sz val="12"/>
      <color indexed="8"/>
      <name val="Arial"/>
      <charset val="134"/>
    </font>
    <font>
      <sz val="10"/>
      <name val="Times New Roman"/>
      <charset val="134"/>
    </font>
    <font>
      <sz val="12"/>
      <name val="???"/>
      <charset val="134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b/>
      <sz val="10"/>
      <name val="Arial"/>
      <charset val="134"/>
    </font>
    <font>
      <sz val="7"/>
      <name val="Small Fonts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b/>
      <sz val="10"/>
      <color indexed="39"/>
      <name val="Arial"/>
      <charset val="134"/>
    </font>
    <font>
      <b/>
      <sz val="8"/>
      <name val="Arial"/>
      <charset val="134"/>
    </font>
    <font>
      <b/>
      <sz val="13"/>
      <color indexed="56"/>
      <name val="宋体"/>
      <charset val="134"/>
    </font>
    <font>
      <sz val="10"/>
      <name val="MS Serif"/>
      <charset val="134"/>
    </font>
    <font>
      <sz val="10"/>
      <name val="Courier"/>
      <charset val="134"/>
    </font>
    <font>
      <sz val="12"/>
      <name val="Tms Rmn"/>
      <charset val="134"/>
    </font>
    <font>
      <sz val="11"/>
      <color rgb="FF000000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0"/>
      <name val="奔覆眉"/>
      <charset val="134"/>
    </font>
    <font>
      <sz val="10"/>
      <color indexed="39"/>
      <name val="Arial"/>
      <charset val="134"/>
    </font>
    <font>
      <sz val="19"/>
      <color indexed="48"/>
      <name val="Arial"/>
      <charset val="134"/>
    </font>
    <font>
      <sz val="10"/>
      <color indexed="10"/>
      <name val="Arial"/>
      <charset val="134"/>
    </font>
    <font>
      <sz val="12"/>
      <name val="新細明體"/>
      <charset val="134"/>
    </font>
    <font>
      <b/>
      <sz val="12"/>
      <name val="MS Sans Serif"/>
      <charset val="134"/>
    </font>
    <font>
      <sz val="12"/>
      <name val="柧挬"/>
      <charset val="134"/>
    </font>
    <font>
      <sz val="12"/>
      <name val="MS Sans Serif"/>
      <charset val="134"/>
    </font>
    <font>
      <b/>
      <sz val="8"/>
      <color indexed="8"/>
      <name val="Helv"/>
      <charset val="134"/>
    </font>
    <font>
      <sz val="10"/>
      <name val="Arial Narrow"/>
      <charset val="134"/>
    </font>
    <font>
      <sz val="11"/>
      <name val="明朝"/>
      <charset val="134"/>
    </font>
    <font>
      <sz val="12"/>
      <name val="바탕체"/>
      <charset val="134"/>
    </font>
    <font>
      <sz val="11"/>
      <color indexed="16"/>
      <name val="宋体"/>
      <charset val="134"/>
    </font>
    <font>
      <b/>
      <sz val="10"/>
      <name val="MS Sans Serif"/>
      <charset val="134"/>
    </font>
    <font>
      <u/>
      <sz val="12"/>
      <color indexed="36"/>
      <name val="宋体"/>
      <charset val="134"/>
    </font>
    <font>
      <b/>
      <sz val="11"/>
      <color indexed="63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6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57">
    <xf numFmtId="0" fontId="0" fillId="0" borderId="0"/>
    <xf numFmtId="0" fontId="13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9" fillId="0" borderId="0"/>
    <xf numFmtId="0" fontId="20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horizontal="center" vertical="center"/>
    </xf>
    <xf numFmtId="0" fontId="11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185" fontId="14" fillId="0" borderId="0" applyFill="0" applyBorder="0" applyAlignment="0"/>
    <xf numFmtId="0" fontId="22" fillId="1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0" borderId="0"/>
    <xf numFmtId="0" fontId="1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1" fillId="12" borderId="0" applyNumberFormat="0" applyBorder="0" applyAlignment="0" applyProtection="0">
      <alignment vertical="center"/>
    </xf>
    <xf numFmtId="0" fontId="34" fillId="0" borderId="0" applyNumberFormat="0" applyAlignment="0">
      <alignment horizontal="left"/>
    </xf>
    <xf numFmtId="0" fontId="11" fillId="4" borderId="0" applyNumberFormat="0" applyBorder="0" applyAlignment="0" applyProtection="0">
      <alignment vertical="center"/>
    </xf>
    <xf numFmtId="199" fontId="14" fillId="0" borderId="0" applyFill="0" applyBorder="0" applyAlignment="0"/>
    <xf numFmtId="0" fontId="25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/>
    <xf numFmtId="0" fontId="11" fillId="7" borderId="0" applyNumberFormat="0" applyBorder="0" applyAlignment="0" applyProtection="0">
      <alignment vertical="center"/>
    </xf>
    <xf numFmtId="0" fontId="11" fillId="0" borderId="0">
      <alignment vertical="center"/>
    </xf>
    <xf numFmtId="191" fontId="14" fillId="0" borderId="0" applyFill="0" applyBorder="0" applyAlignment="0"/>
    <xf numFmtId="0" fontId="38" fillId="0" borderId="0" applyNumberFormat="0" applyFill="0" applyBorder="0" applyAlignment="0" applyProtection="0">
      <alignment vertical="center"/>
    </xf>
    <xf numFmtId="0" fontId="11" fillId="0" borderId="0"/>
    <xf numFmtId="0" fontId="11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95" fontId="1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1" fillId="31" borderId="15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1" fillId="12" borderId="0" applyNumberFormat="0" applyBorder="0" applyAlignment="0" applyProtection="0">
      <alignment vertical="center"/>
    </xf>
    <xf numFmtId="0" fontId="42" fillId="31" borderId="10" applyNumberFormat="0" applyAlignment="0" applyProtection="0">
      <alignment vertical="center"/>
    </xf>
    <xf numFmtId="0" fontId="43" fillId="32" borderId="16" applyNumberFormat="0" applyAlignment="0" applyProtection="0">
      <alignment vertical="center"/>
    </xf>
    <xf numFmtId="0" fontId="0" fillId="0" borderId="0"/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99" fontId="14" fillId="0" borderId="0" applyFill="0" applyBorder="0" applyAlignment="0"/>
    <xf numFmtId="0" fontId="17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" fillId="0" borderId="0"/>
    <xf numFmtId="0" fontId="15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91" fontId="14" fillId="0" borderId="0" applyFill="0" applyBorder="0" applyAlignment="0"/>
    <xf numFmtId="0" fontId="48" fillId="0" borderId="19" applyNumberFormat="0" applyFill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" fillId="0" borderId="0"/>
    <xf numFmtId="0" fontId="11" fillId="11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1" fillId="0" borderId="0"/>
    <xf numFmtId="0" fontId="11" fillId="4" borderId="0" applyNumberFormat="0" applyBorder="0" applyAlignment="0" applyProtection="0">
      <alignment vertical="center"/>
    </xf>
    <xf numFmtId="191" fontId="14" fillId="0" borderId="0" applyFill="0" applyBorder="0" applyAlignment="0"/>
    <xf numFmtId="0" fontId="17" fillId="4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horizontal="left"/>
    </xf>
    <xf numFmtId="0" fontId="28" fillId="24" borderId="9" applyNumberFormat="0" applyProtection="0">
      <alignment horizontal="left" vertical="center" indent="1"/>
    </xf>
    <xf numFmtId="0" fontId="25" fillId="47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22" borderId="12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179" fontId="14" fillId="0" borderId="0">
      <protection locked="0"/>
    </xf>
    <xf numFmtId="0" fontId="25" fillId="5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9" fontId="14" fillId="0" borderId="0">
      <protection locked="0"/>
    </xf>
    <xf numFmtId="0" fontId="17" fillId="5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0" borderId="0"/>
    <xf numFmtId="0" fontId="27" fillId="22" borderId="12" applyNumberFormat="0" applyAlignment="0" applyProtection="0">
      <alignment vertical="center"/>
    </xf>
    <xf numFmtId="0" fontId="26" fillId="0" borderId="0"/>
    <xf numFmtId="0" fontId="11" fillId="8" borderId="0" applyNumberFormat="0" applyBorder="0" applyAlignment="0" applyProtection="0">
      <alignment vertical="center"/>
    </xf>
    <xf numFmtId="0" fontId="35" fillId="0" borderId="0"/>
    <xf numFmtId="0" fontId="11" fillId="6" borderId="0" applyNumberFormat="0" applyBorder="0" applyAlignment="0" applyProtection="0">
      <alignment vertical="center"/>
    </xf>
    <xf numFmtId="184" fontId="14" fillId="0" borderId="0" applyFill="0" applyBorder="0" applyAlignment="0"/>
    <xf numFmtId="179" fontId="14" fillId="0" borderId="0">
      <protection locked="0"/>
    </xf>
    <xf numFmtId="0" fontId="35" fillId="0" borderId="0"/>
    <xf numFmtId="0" fontId="11" fillId="12" borderId="0" applyNumberFormat="0" applyBorder="0" applyAlignment="0" applyProtection="0">
      <alignment vertical="center"/>
    </xf>
    <xf numFmtId="0" fontId="54" fillId="0" borderId="0"/>
    <xf numFmtId="0" fontId="55" fillId="0" borderId="0" applyNumberFormat="0" applyFill="0" applyBorder="0" applyAlignment="0" applyProtection="0">
      <alignment vertical="center"/>
    </xf>
    <xf numFmtId="188" fontId="11" fillId="0" borderId="0" applyFont="0" applyFill="0" applyBorder="0" applyAlignment="0" applyProtection="0"/>
    <xf numFmtId="0" fontId="1" fillId="0" borderId="0"/>
    <xf numFmtId="0" fontId="13" fillId="5" borderId="0" applyNumberFormat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1" fillId="9" borderId="0" applyNumberFormat="0" applyBorder="0" applyAlignment="0" applyProtection="0">
      <alignment vertical="center"/>
    </xf>
    <xf numFmtId="0" fontId="1" fillId="0" borderId="0"/>
    <xf numFmtId="178" fontId="1" fillId="56" borderId="0"/>
    <xf numFmtId="0" fontId="1" fillId="0" borderId="0"/>
    <xf numFmtId="0" fontId="35" fillId="0" borderId="0"/>
    <xf numFmtId="0" fontId="11" fillId="9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2" fontId="59" fillId="0" borderId="0" applyProtection="0"/>
    <xf numFmtId="0" fontId="11" fillId="10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0"/>
    <xf numFmtId="0" fontId="26" fillId="0" borderId="0"/>
    <xf numFmtId="183" fontId="11" fillId="0" borderId="0" applyFont="0" applyFill="0" applyBorder="0" applyAlignment="0" applyProtection="0"/>
    <xf numFmtId="0" fontId="45" fillId="0" borderId="23" applyNumberFormat="0" applyAlignment="0" applyProtection="0">
      <alignment horizontal="left" vertical="center"/>
    </xf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1" borderId="0" applyNumberFormat="0" applyBorder="0" applyAlignment="0" applyProtection="0">
      <alignment vertical="center"/>
    </xf>
    <xf numFmtId="179" fontId="14" fillId="0" borderId="0">
      <protection locked="0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81" fontId="11" fillId="0" borderId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183" fontId="44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" fillId="0" borderId="0" applyProtection="0"/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/>
    <xf numFmtId="178" fontId="1" fillId="56" borderId="0"/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37" fontId="61" fillId="0" borderId="0"/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8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9" fontId="11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/>
    <xf numFmtId="0" fontId="11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59" fillId="0" borderId="0" applyProtection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202" fontId="11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7" fontId="14" fillId="0" borderId="0"/>
    <xf numFmtId="0" fontId="11" fillId="4" borderId="0" applyNumberFormat="0" applyBorder="0" applyAlignment="0" applyProtection="0">
      <alignment vertical="center"/>
    </xf>
    <xf numFmtId="194" fontId="11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/>
    <xf numFmtId="0" fontId="1" fillId="0" borderId="0"/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9" fontId="14" fillId="0" borderId="0">
      <protection locked="0"/>
    </xf>
    <xf numFmtId="0" fontId="11" fillId="9" borderId="0" applyNumberFormat="0" applyBorder="0" applyAlignment="0" applyProtection="0">
      <alignment vertical="center"/>
    </xf>
    <xf numFmtId="193" fontId="1" fillId="0" borderId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180" fontId="14" fillId="0" borderId="0" applyFill="0" applyBorder="0" applyAlignment="0"/>
    <xf numFmtId="0" fontId="15" fillId="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/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" fillId="0" borderId="0"/>
    <xf numFmtId="0" fontId="11" fillId="9" borderId="0" applyNumberFormat="0" applyBorder="0" applyAlignment="0" applyProtection="0">
      <alignment vertical="center"/>
    </xf>
    <xf numFmtId="0" fontId="1" fillId="0" borderId="0"/>
    <xf numFmtId="0" fontId="11" fillId="9" borderId="0" applyNumberFormat="0" applyBorder="0" applyAlignment="0" applyProtection="0">
      <alignment vertical="center"/>
    </xf>
    <xf numFmtId="0" fontId="1" fillId="0" borderId="0"/>
    <xf numFmtId="0" fontId="28" fillId="24" borderId="9" applyNumberForma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5" fillId="0" borderId="17">
      <alignment horizontal="left" vertical="center"/>
    </xf>
    <xf numFmtId="0" fontId="1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/>
    <xf numFmtId="0" fontId="11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187" fontId="14" fillId="0" borderId="0"/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90" fontId="14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9" fontId="14" fillId="0" borderId="0">
      <protection locked="0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28" borderId="0" applyNumberFormat="0" applyProtection="0">
      <alignment horizontal="left" vertical="center" indent="1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99" fontId="14" fillId="0" borderId="0" applyFill="0" applyBorder="0" applyAlignment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7" fontId="1" fillId="0" borderId="0"/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7" fontId="14" fillId="0" borderId="0"/>
    <xf numFmtId="192" fontId="11" fillId="0" borderId="0" applyFont="0" applyFill="0" applyBorder="0" applyAlignment="0" applyProtection="0"/>
    <xf numFmtId="0" fontId="57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7" fontId="14" fillId="0" borderId="0"/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204" fontId="1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53" fillId="0" borderId="0"/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7" fontId="14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187" fontId="14" fillId="0" borderId="0"/>
    <xf numFmtId="0" fontId="11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7" fontId="14" fillId="0" borderId="0"/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178" fontId="1" fillId="3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5" fillId="0" borderId="23" applyNumberFormat="0" applyAlignment="0" applyProtection="0">
      <alignment horizontal="left"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205" fontId="1" fillId="0" borderId="0" applyFill="0" applyBorder="0" applyAlignment="0"/>
    <xf numFmtId="0" fontId="11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/>
    <xf numFmtId="0" fontId="11" fillId="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10" fontId="11" fillId="0" borderId="0" applyFont="0" applyFill="0" applyBorder="0" applyAlignment="0" applyProtection="0"/>
    <xf numFmtId="0" fontId="11" fillId="4" borderId="0" applyNumberFormat="0" applyBorder="0" applyAlignment="0" applyProtection="0">
      <alignment vertical="center"/>
    </xf>
    <xf numFmtId="0" fontId="1" fillId="0" borderId="0"/>
    <xf numFmtId="0" fontId="1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191" fontId="14" fillId="0" borderId="0" applyFill="0" applyBorder="0" applyAlignment="0"/>
    <xf numFmtId="0" fontId="64" fillId="24" borderId="9" applyNumberForma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0" borderId="0"/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187" fontId="14" fillId="0" borderId="0"/>
    <xf numFmtId="0" fontId="13" fillId="26" borderId="0" applyNumberFormat="0" applyBorder="0" applyAlignment="0" applyProtection="0">
      <alignment vertical="center"/>
    </xf>
    <xf numFmtId="196" fontId="14" fillId="0" borderId="0" applyFill="0" applyBorder="0" applyAlignment="0"/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196" fontId="14" fillId="0" borderId="0" applyFill="0" applyBorder="0" applyAlignment="0"/>
    <xf numFmtId="199" fontId="14" fillId="0" borderId="0" applyFill="0" applyBorder="0" applyAlignment="0"/>
    <xf numFmtId="196" fontId="14" fillId="0" borderId="0" applyFill="0" applyBorder="0" applyAlignment="0"/>
    <xf numFmtId="0" fontId="24" fillId="0" borderId="0" applyNumberFormat="0" applyFill="0" applyBorder="0" applyAlignment="0" applyProtection="0">
      <alignment vertical="top"/>
    </xf>
    <xf numFmtId="0" fontId="21" fillId="22" borderId="0" applyNumberFormat="0" applyBorder="0" applyAlignment="0" applyProtection="0"/>
    <xf numFmtId="0" fontId="65" fillId="0" borderId="2">
      <alignment horizontal="center"/>
    </xf>
    <xf numFmtId="0" fontId="66" fillId="0" borderId="24" applyNumberFormat="0" applyFill="0" applyAlignment="0" applyProtection="0">
      <alignment vertical="center"/>
    </xf>
    <xf numFmtId="0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206" fontId="1" fillId="0" borderId="0"/>
    <xf numFmtId="0" fontId="11" fillId="0" borderId="0" applyFont="0" applyFill="0" applyBorder="0" applyAlignment="0" applyProtection="0"/>
    <xf numFmtId="0" fontId="67" fillId="0" borderId="0" applyNumberFormat="0" applyAlignment="0">
      <alignment horizontal="left"/>
    </xf>
    <xf numFmtId="0" fontId="68" fillId="0" borderId="0" applyNumberFormat="0" applyAlignment="0"/>
    <xf numFmtId="196" fontId="11" fillId="0" borderId="0" applyFont="0" applyFill="0" applyBorder="0" applyAlignment="0" applyProtection="0"/>
    <xf numFmtId="208" fontId="11" fillId="0" borderId="0" applyFont="0" applyFill="0" applyBorder="0" applyAlignment="0" applyProtection="0"/>
    <xf numFmtId="0" fontId="1" fillId="0" borderId="0">
      <alignment horizontal="center" vertical="center"/>
    </xf>
    <xf numFmtId="14" fontId="24" fillId="0" borderId="0" applyFill="0" applyBorder="0" applyAlignment="0"/>
    <xf numFmtId="0" fontId="1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96" fontId="14" fillId="0" borderId="0" applyFill="0" applyBorder="0" applyAlignment="0"/>
    <xf numFmtId="196" fontId="14" fillId="0" borderId="0" applyFill="0" applyBorder="0" applyAlignment="0"/>
    <xf numFmtId="0" fontId="21" fillId="57" borderId="1"/>
    <xf numFmtId="0" fontId="16" fillId="11" borderId="0" applyNumberFormat="0" applyBorder="0" applyAlignment="0" applyProtection="0">
      <alignment vertical="center"/>
    </xf>
    <xf numFmtId="209" fontId="70" fillId="0" borderId="0">
      <alignment vertical="center"/>
    </xf>
    <xf numFmtId="0" fontId="11" fillId="0" borderId="0"/>
    <xf numFmtId="179" fontId="14" fillId="0" borderId="0">
      <protection locked="0"/>
    </xf>
    <xf numFmtId="0" fontId="45" fillId="0" borderId="17">
      <alignment horizontal="left" vertical="center"/>
    </xf>
    <xf numFmtId="0" fontId="71" fillId="0" borderId="0" applyProtection="0"/>
    <xf numFmtId="0" fontId="45" fillId="0" borderId="0" applyProtection="0"/>
    <xf numFmtId="0" fontId="1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21" fillId="10" borderId="1" applyNumberFormat="0" applyBorder="0" applyAlignment="0" applyProtection="0"/>
    <xf numFmtId="178" fontId="1" fillId="56" borderId="0"/>
    <xf numFmtId="178" fontId="1" fillId="56" borderId="0"/>
    <xf numFmtId="191" fontId="14" fillId="0" borderId="0" applyFill="0" applyBorder="0" applyAlignment="0"/>
    <xf numFmtId="196" fontId="14" fillId="0" borderId="0" applyFill="0" applyBorder="0" applyAlignment="0"/>
    <xf numFmtId="196" fontId="14" fillId="0" borderId="0" applyFill="0" applyBorder="0" applyAlignment="0"/>
    <xf numFmtId="178" fontId="1" fillId="3" borderId="0"/>
    <xf numFmtId="178" fontId="1" fillId="3" borderId="0"/>
    <xf numFmtId="178" fontId="1" fillId="3" borderId="0"/>
    <xf numFmtId="207" fontId="11" fillId="0" borderId="0" applyFont="0" applyFill="0" applyBorder="0" applyAlignment="0" applyProtection="0"/>
    <xf numFmtId="210" fontId="11" fillId="0" borderId="0" applyFont="0" applyFill="0" applyBorder="0" applyAlignment="0" applyProtection="0"/>
    <xf numFmtId="191" fontId="14" fillId="0" borderId="0" applyFill="0" applyBorder="0" applyAlignment="0"/>
    <xf numFmtId="0" fontId="36" fillId="24" borderId="0" applyNumberFormat="0" applyBorder="0" applyAlignment="0" applyProtection="0">
      <alignment vertical="center"/>
    </xf>
    <xf numFmtId="0" fontId="14" fillId="0" borderId="0"/>
    <xf numFmtId="14" fontId="20" fillId="0" borderId="0">
      <alignment horizontal="center" wrapText="1"/>
      <protection locked="0"/>
    </xf>
    <xf numFmtId="184" fontId="11" fillId="0" borderId="0" applyFont="0" applyFill="0" applyBorder="0" applyAlignment="0" applyProtection="0"/>
    <xf numFmtId="0" fontId="21" fillId="22" borderId="1"/>
    <xf numFmtId="0" fontId="26" fillId="0" borderId="0"/>
    <xf numFmtId="196" fontId="14" fillId="0" borderId="0" applyFill="0" applyBorder="0" applyAlignment="0"/>
    <xf numFmtId="0" fontId="24" fillId="25" borderId="9" applyNumberFormat="0" applyProtection="0">
      <alignment horizontal="right" vertical="center"/>
    </xf>
    <xf numFmtId="191" fontId="14" fillId="0" borderId="0" applyFill="0" applyBorder="0" applyAlignment="0"/>
    <xf numFmtId="183" fontId="44" fillId="0" borderId="0"/>
    <xf numFmtId="183" fontId="44" fillId="0" borderId="0"/>
    <xf numFmtId="0" fontId="72" fillId="15" borderId="12" applyNumberFormat="0" applyAlignment="0" applyProtection="0">
      <alignment vertical="center"/>
    </xf>
    <xf numFmtId="0" fontId="1" fillId="0" borderId="0" applyNumberFormat="0" applyFill="0" applyBorder="0" applyAlignment="0" applyProtection="0">
      <alignment horizontal="left"/>
    </xf>
    <xf numFmtId="41" fontId="11" fillId="0" borderId="0" applyFont="0" applyFill="0" applyBorder="0" applyAlignment="0" applyProtection="0"/>
    <xf numFmtId="0" fontId="28" fillId="24" borderId="9" applyNumberFormat="0" applyProtection="0">
      <alignment horizontal="left" vertical="top" indent="1"/>
    </xf>
    <xf numFmtId="0" fontId="24" fillId="2" borderId="9" applyNumberFormat="0" applyProtection="0">
      <alignment horizontal="right" vertical="center"/>
    </xf>
    <xf numFmtId="0" fontId="24" fillId="5" borderId="9" applyNumberFormat="0" applyProtection="0">
      <alignment horizontal="right" vertical="center"/>
    </xf>
    <xf numFmtId="0" fontId="24" fillId="58" borderId="9" applyNumberFormat="0" applyProtection="0">
      <alignment horizontal="right" vertical="center"/>
    </xf>
    <xf numFmtId="0" fontId="24" fillId="8" borderId="9" applyNumberFormat="0" applyProtection="0">
      <alignment horizontal="right" vertical="center"/>
    </xf>
    <xf numFmtId="0" fontId="24" fillId="23" borderId="9" applyNumberFormat="0" applyProtection="0">
      <alignment horizontal="right" vertical="center"/>
    </xf>
    <xf numFmtId="0" fontId="24" fillId="59" borderId="9" applyNumberFormat="0" applyProtection="0">
      <alignment horizontal="right" vertical="center"/>
    </xf>
    <xf numFmtId="0" fontId="15" fillId="2" borderId="0" applyNumberFormat="0" applyBorder="0" applyAlignment="0" applyProtection="0">
      <alignment vertical="center"/>
    </xf>
    <xf numFmtId="0" fontId="24" fillId="60" borderId="9" applyNumberFormat="0" applyProtection="0">
      <alignment horizontal="right" vertical="center"/>
    </xf>
    <xf numFmtId="0" fontId="24" fillId="12" borderId="9" applyNumberFormat="0" applyProtection="0">
      <alignment horizontal="right" vertical="center"/>
    </xf>
    <xf numFmtId="0" fontId="28" fillId="61" borderId="25" applyNumberFormat="0" applyProtection="0">
      <alignment horizontal="left" vertical="center" indent="1"/>
    </xf>
    <xf numFmtId="0" fontId="24" fillId="19" borderId="0" applyNumberFormat="0" applyProtection="0">
      <alignment horizontal="left" vertical="center" indent="1"/>
    </xf>
    <xf numFmtId="0" fontId="13" fillId="26" borderId="0" applyNumberFormat="0" applyBorder="0" applyAlignment="0" applyProtection="0">
      <alignment vertical="center"/>
    </xf>
    <xf numFmtId="0" fontId="52" fillId="41" borderId="0" applyNumberFormat="0" applyProtection="0">
      <alignment horizontal="left" vertical="center" indent="1"/>
    </xf>
    <xf numFmtId="0" fontId="24" fillId="28" borderId="9" applyNumberFormat="0" applyProtection="0">
      <alignment horizontal="right" vertical="center"/>
    </xf>
    <xf numFmtId="0" fontId="24" fillId="19" borderId="0" applyNumberFormat="0" applyProtection="0">
      <alignment horizontal="left" vertical="center" indent="1"/>
    </xf>
    <xf numFmtId="0" fontId="24" fillId="28" borderId="0" applyNumberFormat="0" applyProtection="0">
      <alignment horizontal="left" vertical="center" indent="1"/>
    </xf>
    <xf numFmtId="0" fontId="14" fillId="41" borderId="9" applyNumberFormat="0" applyProtection="0">
      <alignment horizontal="left" vertical="center" indent="1"/>
    </xf>
    <xf numFmtId="0" fontId="14" fillId="41" borderId="9" applyNumberFormat="0" applyProtection="0">
      <alignment horizontal="left" vertical="top" indent="1"/>
    </xf>
    <xf numFmtId="0" fontId="14" fillId="28" borderId="9" applyNumberFormat="0" applyProtection="0">
      <alignment horizontal="left" vertical="center" indent="1"/>
    </xf>
    <xf numFmtId="0" fontId="14" fillId="28" borderId="9" applyNumberFormat="0" applyProtection="0">
      <alignment horizontal="left" vertical="top" indent="1"/>
    </xf>
    <xf numFmtId="0" fontId="14" fillId="4" borderId="9" applyNumberFormat="0" applyProtection="0">
      <alignment horizontal="left" vertical="center" indent="1"/>
    </xf>
    <xf numFmtId="0" fontId="14" fillId="4" borderId="9" applyNumberFormat="0" applyProtection="0">
      <alignment horizontal="left" vertical="top" indent="1"/>
    </xf>
    <xf numFmtId="0" fontId="14" fillId="19" borderId="9" applyNumberFormat="0" applyProtection="0">
      <alignment horizontal="left" vertical="center" indent="1"/>
    </xf>
    <xf numFmtId="0" fontId="14" fillId="19" borderId="9" applyNumberFormat="0" applyProtection="0">
      <alignment horizontal="left" vertical="top" indent="1"/>
    </xf>
    <xf numFmtId="0" fontId="24" fillId="10" borderId="9" applyNumberFormat="0" applyProtection="0">
      <alignment vertical="center"/>
    </xf>
    <xf numFmtId="0" fontId="75" fillId="10" borderId="9" applyNumberFormat="0" applyProtection="0">
      <alignment vertical="center"/>
    </xf>
    <xf numFmtId="0" fontId="24" fillId="10" borderId="9" applyNumberFormat="0" applyProtection="0">
      <alignment horizontal="left" vertical="center" indent="1"/>
    </xf>
    <xf numFmtId="0" fontId="24" fillId="10" borderId="9" applyNumberFormat="0" applyProtection="0">
      <alignment horizontal="left" vertical="top" indent="1"/>
    </xf>
    <xf numFmtId="0" fontId="24" fillId="19" borderId="9" applyNumberFormat="0" applyProtection="0">
      <alignment horizontal="right" vertical="center"/>
    </xf>
    <xf numFmtId="0" fontId="75" fillId="19" borderId="9" applyNumberFormat="0" applyProtection="0">
      <alignment horizontal="right" vertical="center"/>
    </xf>
    <xf numFmtId="0" fontId="24" fillId="28" borderId="9" applyNumberFormat="0" applyProtection="0">
      <alignment horizontal="left" vertical="center" indent="1"/>
    </xf>
    <xf numFmtId="0" fontId="24" fillId="28" borderId="9" applyNumberFormat="0" applyProtection="0">
      <alignment horizontal="left" vertical="top" indent="1"/>
    </xf>
    <xf numFmtId="0" fontId="1" fillId="0" borderId="0">
      <alignment vertical="center"/>
    </xf>
    <xf numFmtId="0" fontId="76" fillId="56" borderId="0" applyNumberFormat="0" applyProtection="0">
      <alignment horizontal="left" vertical="center" indent="1"/>
    </xf>
    <xf numFmtId="0" fontId="77" fillId="19" borderId="9" applyNumberFormat="0" applyProtection="0">
      <alignment horizontal="right" vertical="center"/>
    </xf>
    <xf numFmtId="0" fontId="79" fillId="0" borderId="1">
      <alignment horizont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79" fillId="0" borderId="0">
      <alignment horizontal="center" vertical="center"/>
    </xf>
    <xf numFmtId="0" fontId="81" fillId="0" borderId="0" applyNumberFormat="0" applyFill="0">
      <alignment horizontal="left" vertical="center"/>
    </xf>
    <xf numFmtId="0" fontId="81" fillId="0" borderId="0" applyNumberFormat="0" applyFill="0">
      <alignment horizontal="left" vertical="center"/>
    </xf>
    <xf numFmtId="40" fontId="82" fillId="0" borderId="0" applyBorder="0">
      <alignment horizontal="right"/>
    </xf>
    <xf numFmtId="49" fontId="24" fillId="0" borderId="0" applyFill="0" applyBorder="0" applyAlignment="0"/>
    <xf numFmtId="0" fontId="15" fillId="2" borderId="0" applyNumberFormat="0" applyBorder="0" applyAlignment="0" applyProtection="0">
      <alignment vertical="center"/>
    </xf>
    <xf numFmtId="182" fontId="26" fillId="0" borderId="0" applyFill="0" applyBorder="0" applyAlignment="0"/>
    <xf numFmtId="186" fontId="14" fillId="0" borderId="0" applyFill="0" applyBorder="0" applyAlignment="0"/>
    <xf numFmtId="0" fontId="59" fillId="0" borderId="26" applyProtection="0"/>
    <xf numFmtId="0" fontId="59" fillId="0" borderId="26" applyProtection="0"/>
    <xf numFmtId="0" fontId="83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57" fillId="0" borderId="21" applyNumberFormat="0" applyFill="0" applyAlignment="0" applyProtection="0">
      <alignment vertical="center"/>
    </xf>
    <xf numFmtId="0" fontId="66" fillId="0" borderId="24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195" fontId="1" fillId="0" borderId="0" applyFont="0" applyFill="0" applyBorder="0" applyAlignment="0" applyProtection="0"/>
    <xf numFmtId="0" fontId="32" fillId="0" borderId="27" applyNumberFormat="0" applyFill="0" applyAlignment="0" applyProtection="0">
      <alignment vertical="center"/>
    </xf>
    <xf numFmtId="195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84" fillId="0" borderId="0"/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/>
    <xf numFmtId="0" fontId="11" fillId="0" borderId="0">
      <alignment vertical="center"/>
    </xf>
    <xf numFmtId="0" fontId="1" fillId="0" borderId="0"/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23" fillId="18" borderId="11" applyNumberFormat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" fillId="0" borderId="0"/>
    <xf numFmtId="0" fontId="0" fillId="0" borderId="0"/>
    <xf numFmtId="0" fontId="11" fillId="0" borderId="0"/>
    <xf numFmtId="0" fontId="0" fillId="0" borderId="0"/>
    <xf numFmtId="0" fontId="1" fillId="0" borderId="0"/>
    <xf numFmtId="0" fontId="1" fillId="0" borderId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0" fillId="0" borderId="0"/>
    <xf numFmtId="0" fontId="11" fillId="0" borderId="0"/>
    <xf numFmtId="0" fontId="6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3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0" fillId="0" borderId="0"/>
    <xf numFmtId="0" fontId="11" fillId="0" borderId="0"/>
    <xf numFmtId="0" fontId="1" fillId="0" borderId="0">
      <alignment vertical="center"/>
    </xf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3" fillId="5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 applyProtection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0" fillId="0" borderId="0"/>
    <xf numFmtId="0" fontId="72" fillId="15" borderId="12" applyNumberFormat="0" applyAlignment="0" applyProtection="0">
      <alignment vertical="center"/>
    </xf>
    <xf numFmtId="0" fontId="0" fillId="0" borderId="0"/>
    <xf numFmtId="0" fontId="11" fillId="0" borderId="0"/>
    <xf numFmtId="0" fontId="11" fillId="0" borderId="0">
      <alignment vertical="center"/>
    </xf>
    <xf numFmtId="0" fontId="72" fillId="15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6" fillId="0" borderId="0"/>
    <xf numFmtId="0" fontId="0" fillId="0" borderId="0"/>
    <xf numFmtId="0" fontId="6" fillId="0" borderId="0"/>
    <xf numFmtId="0" fontId="0" fillId="0" borderId="0"/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0" fillId="0" borderId="0"/>
    <xf numFmtId="0" fontId="11" fillId="0" borderId="0"/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6" fillId="0" borderId="0"/>
    <xf numFmtId="0" fontId="0" fillId="0" borderId="0"/>
    <xf numFmtId="0" fontId="11" fillId="0" borderId="0"/>
    <xf numFmtId="0" fontId="0" fillId="0" borderId="0"/>
    <xf numFmtId="0" fontId="1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62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" fillId="0" borderId="0"/>
    <xf numFmtId="0" fontId="1" fillId="0" borderId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1" fillId="0" borderId="0">
      <alignment vertical="center"/>
    </xf>
    <xf numFmtId="0" fontId="11" fillId="0" borderId="0"/>
    <xf numFmtId="0" fontId="1" fillId="0" borderId="0"/>
    <xf numFmtId="0" fontId="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" fillId="0" borderId="0"/>
    <xf numFmtId="0" fontId="0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62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11" fillId="0" borderId="0"/>
    <xf numFmtId="0" fontId="0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11" fillId="0" borderId="0"/>
    <xf numFmtId="0" fontId="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0" applyProtection="0">
      <alignment vertical="center"/>
    </xf>
    <xf numFmtId="0" fontId="1" fillId="0" borderId="0">
      <alignment vertical="center"/>
    </xf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87" fillId="0" borderId="0" applyNumberFormat="0" applyFill="0" applyBorder="0" applyAlignment="0" applyProtection="0"/>
    <xf numFmtId="0" fontId="51" fillId="0" borderId="2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top"/>
      <protection locked="0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11" fillId="0" borderId="0" applyFont="0" applyBorder="0" applyAlignment="0" applyProtection="0">
      <alignment horizontal="center"/>
    </xf>
    <xf numFmtId="0" fontId="1" fillId="0" borderId="28" applyBorder="0" applyAlignment="0">
      <alignment horizontal="center"/>
    </xf>
    <xf numFmtId="0" fontId="27" fillId="22" borderId="12" applyNumberFormat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23" fillId="18" borderId="11" applyNumberFormat="0" applyAlignment="0" applyProtection="0">
      <alignment vertical="center"/>
    </xf>
    <xf numFmtId="198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0" fontId="53" fillId="0" borderId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0"/>
    <xf numFmtId="0" fontId="13" fillId="6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89" fillId="22" borderId="29" applyNumberFormat="0" applyAlignment="0" applyProtection="0">
      <alignment vertical="center"/>
    </xf>
    <xf numFmtId="0" fontId="89" fillId="22" borderId="29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8" fillId="0" borderId="0"/>
    <xf numFmtId="0" fontId="80" fillId="0" borderId="0"/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62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8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59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40" fontId="11" fillId="0" borderId="0" applyFont="0" applyFill="0" applyBorder="0" applyAlignment="0" applyProtection="0"/>
    <xf numFmtId="0" fontId="1" fillId="10" borderId="8" applyNumberFormat="0" applyFont="0" applyAlignment="0" applyProtection="0">
      <alignment vertical="center"/>
    </xf>
    <xf numFmtId="0" fontId="11" fillId="10" borderId="8" applyNumberFormat="0" applyFont="0" applyAlignment="0" applyProtection="0">
      <alignment vertical="center"/>
    </xf>
    <xf numFmtId="0" fontId="14" fillId="0" borderId="1" applyNumberFormat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85" fillId="0" borderId="0"/>
  </cellStyleXfs>
  <cellXfs count="43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210" fontId="4" fillId="0" borderId="1" xfId="0" applyNumberFormat="1" applyFont="1" applyFill="1" applyBorder="1" applyAlignment="1">
      <alignment horizontal="center" vertical="center" wrapText="1"/>
    </xf>
    <xf numFmtId="210" fontId="3" fillId="0" borderId="1" xfId="0" applyNumberFormat="1" applyFont="1" applyFill="1" applyBorder="1" applyAlignment="1">
      <alignment horizontal="center" vertical="center" wrapText="1"/>
    </xf>
    <xf numFmtId="210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692" applyFont="1" applyFill="1">
      <alignment vertical="center"/>
    </xf>
    <xf numFmtId="0" fontId="7" fillId="0" borderId="0" xfId="692" applyFont="1" applyFill="1">
      <alignment vertical="center"/>
    </xf>
    <xf numFmtId="0" fontId="1" fillId="0" borderId="0" xfId="692" applyFill="1" applyAlignment="1">
      <alignment horizontal="center" vertical="center"/>
    </xf>
    <xf numFmtId="0" fontId="1" fillId="0" borderId="0" xfId="692" applyFill="1">
      <alignment vertical="center"/>
    </xf>
    <xf numFmtId="0" fontId="1" fillId="0" borderId="0" xfId="692" applyFill="1" applyAlignment="1">
      <alignment horizontal="left" vertical="center"/>
    </xf>
    <xf numFmtId="0" fontId="8" fillId="0" borderId="0" xfId="692" applyFont="1" applyFill="1" applyAlignment="1">
      <alignment horizontal="center" vertical="center"/>
    </xf>
    <xf numFmtId="0" fontId="9" fillId="0" borderId="0" xfId="692" applyFont="1" applyFill="1" applyAlignment="1">
      <alignment horizontal="right" vertical="center"/>
    </xf>
    <xf numFmtId="0" fontId="6" fillId="0" borderId="1" xfId="692" applyFont="1" applyFill="1" applyBorder="1" applyAlignment="1">
      <alignment horizontal="center" vertical="center" wrapText="1"/>
    </xf>
    <xf numFmtId="0" fontId="10" fillId="0" borderId="1" xfId="692" applyFont="1" applyFill="1" applyBorder="1" applyAlignment="1">
      <alignment horizontal="center" vertical="center" wrapText="1"/>
    </xf>
    <xf numFmtId="176" fontId="10" fillId="0" borderId="1" xfId="692" applyNumberFormat="1" applyFont="1" applyFill="1" applyBorder="1" applyAlignment="1">
      <alignment vertical="center" wrapText="1"/>
    </xf>
    <xf numFmtId="176" fontId="10" fillId="0" borderId="1" xfId="692" applyNumberFormat="1" applyFont="1" applyFill="1" applyBorder="1" applyAlignment="1">
      <alignment horizontal="right" vertical="center" wrapText="1"/>
    </xf>
    <xf numFmtId="0" fontId="10" fillId="0" borderId="1" xfId="692" applyFont="1" applyFill="1" applyBorder="1" applyAlignment="1">
      <alignment horizontal="center" vertical="center"/>
    </xf>
    <xf numFmtId="176" fontId="10" fillId="0" borderId="1" xfId="692" applyNumberFormat="1" applyFont="1" applyFill="1" applyBorder="1" applyAlignment="1">
      <alignment vertical="center"/>
    </xf>
    <xf numFmtId="176" fontId="10" fillId="0" borderId="1" xfId="692" applyNumberFormat="1" applyFont="1" applyFill="1" applyBorder="1" applyAlignment="1">
      <alignment horizontal="center" vertical="center"/>
    </xf>
    <xf numFmtId="176" fontId="10" fillId="0" borderId="1" xfId="692" applyNumberFormat="1" applyFont="1" applyFill="1" applyBorder="1" applyAlignment="1">
      <alignment horizontal="right" vertical="center"/>
    </xf>
    <xf numFmtId="9" fontId="10" fillId="0" borderId="1" xfId="636" applyFont="1" applyFill="1" applyBorder="1" applyAlignment="1">
      <alignment horizontal="right" vertical="center"/>
    </xf>
    <xf numFmtId="0" fontId="6" fillId="0" borderId="1" xfId="692" applyFont="1" applyFill="1" applyBorder="1" applyAlignment="1">
      <alignment horizontal="center" vertical="center"/>
    </xf>
    <xf numFmtId="176" fontId="6" fillId="0" borderId="1" xfId="692" applyNumberFormat="1" applyFont="1" applyFill="1" applyBorder="1" applyAlignment="1">
      <alignment horizontal="right" vertical="center"/>
    </xf>
    <xf numFmtId="210" fontId="6" fillId="0" borderId="1" xfId="692" applyNumberFormat="1" applyFont="1" applyFill="1" applyBorder="1" applyAlignment="1">
      <alignment horizontal="right" vertical="center"/>
    </xf>
    <xf numFmtId="176" fontId="6" fillId="0" borderId="1" xfId="69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76" fontId="1" fillId="0" borderId="0" xfId="692" applyNumberFormat="1" applyFill="1">
      <alignment vertical="center"/>
    </xf>
    <xf numFmtId="211" fontId="10" fillId="0" borderId="1" xfId="692" applyNumberFormat="1" applyFont="1" applyFill="1" applyBorder="1" applyAlignment="1">
      <alignment horizontal="center" vertical="center" wrapText="1"/>
    </xf>
    <xf numFmtId="210" fontId="11" fillId="0" borderId="1" xfId="692" applyNumberFormat="1" applyFont="1" applyFill="1" applyBorder="1" applyAlignment="1">
      <alignment horizontal="right" vertical="center" wrapText="1"/>
    </xf>
    <xf numFmtId="0" fontId="6" fillId="0" borderId="1" xfId="692" applyFont="1" applyFill="1" applyBorder="1" applyAlignment="1">
      <alignment horizontal="right" vertical="center"/>
    </xf>
    <xf numFmtId="197" fontId="10" fillId="0" borderId="1" xfId="692" applyNumberFormat="1" applyFont="1" applyFill="1" applyBorder="1" applyAlignment="1">
      <alignment horizontal="right" vertical="center"/>
    </xf>
  </cellXfs>
  <cellStyles count="1157">
    <cellStyle name="常规" xfId="0" builtinId="0"/>
    <cellStyle name="样式 15" xfId="1"/>
    <cellStyle name="样式 20" xfId="2"/>
    <cellStyle name="货币[0]" xfId="3" builtinId="7"/>
    <cellStyle name="40% - 着色 5_长沙" xfId="4"/>
    <cellStyle name="差_(零陵区防汛办）通知附表_长沙" xfId="5"/>
    <cellStyle name="货币" xfId="6" builtinId="4"/>
    <cellStyle name="60% - 着色 2" xfId="7"/>
    <cellStyle name="20% - 强调文字颜色 3" xfId="8" builtinId="38"/>
    <cellStyle name="20% - 着色 3 4_长沙" xfId="9"/>
    <cellStyle name="输入" xfId="10" builtinId="20"/>
    <cellStyle name="Normalny_Arkusz1" xfId="11"/>
    <cellStyle name="args.style" xfId="12"/>
    <cellStyle name="千位分隔[0]" xfId="13" builtinId="6"/>
    <cellStyle name="千位分隔" xfId="14" builtinId="3"/>
    <cellStyle name="cxy 2" xfId="15"/>
    <cellStyle name="常规 26 2" xfId="16"/>
    <cellStyle name="常规 31 2" xfId="17"/>
    <cellStyle name="40% - 强调文字颜色 3" xfId="18" builtinId="39"/>
    <cellStyle name="Calc Percent (1)" xfId="19"/>
    <cellStyle name="差" xfId="20" builtinId="27"/>
    <cellStyle name="60% - 强调文字颜色 3" xfId="21" builtinId="40"/>
    <cellStyle name="e鯪9Y_x000b_ 4_长沙" xfId="22"/>
    <cellStyle name="40% - 着色 3 5" xfId="23"/>
    <cellStyle name="超链接" xfId="24" builtinId="8"/>
    <cellStyle name="" xfId="25"/>
    <cellStyle name="百分比" xfId="26" builtinId="5"/>
    <cellStyle name="          _x000d_&#10;386grabber=VGA.3GR_x000d_&#10;" xfId="27"/>
    <cellStyle name="20% - 着色 6 3" xfId="28"/>
    <cellStyle name="20% - 着色 3 4 2" xfId="29"/>
    <cellStyle name="常规 5 3_长沙" xfId="30"/>
    <cellStyle name="40% - 着色 1 6" xfId="31"/>
    <cellStyle name="已访问的超链接" xfId="32" builtinId="9"/>
    <cellStyle name="注释" xfId="33" builtinId="10"/>
    <cellStyle name="20% - 着色 2 3_长沙" xfId="34"/>
    <cellStyle name="60% - 强调文字颜色 2 3" xfId="35"/>
    <cellStyle name="e鯪9Y_x000b_ 3 2" xfId="36"/>
    <cellStyle name="40% - 着色 3 4" xfId="37"/>
    <cellStyle name="Entered" xfId="38"/>
    <cellStyle name="40% - 着色 1 3 3" xfId="39"/>
    <cellStyle name="PrePop Units (1)" xfId="40"/>
    <cellStyle name="60% - 强调文字颜色 2" xfId="41" builtinId="36"/>
    <cellStyle name="标题 4" xfId="42" builtinId="19"/>
    <cellStyle name="超级链接_2000年华联商厦财务科工作底稿" xfId="43"/>
    <cellStyle name="20% - 着色 1 5_长沙" xfId="44"/>
    <cellStyle name="警告文本" xfId="45" builtinId="11"/>
    <cellStyle name="常规 6 5" xfId="46"/>
    <cellStyle name="20% - 着色 1 3 2_长沙" xfId="47"/>
    <cellStyle name="常规 3_！！湖南省小二型水库注册资料汇总表10.10.18-to水利部蒋金平 2" xfId="48"/>
    <cellStyle name="Calc Units (0)" xfId="49"/>
    <cellStyle name="标题" xfId="50" builtinId="15"/>
    <cellStyle name="常规 7 2 3_长沙" xfId="51"/>
    <cellStyle name="40% - 着色 6 2 3" xfId="52"/>
    <cellStyle name="解释性文本" xfId="53" builtinId="53"/>
    <cellStyle name="标题 1" xfId="54" builtinId="16"/>
    <cellStyle name="标题 2" xfId="55" builtinId="17"/>
    <cellStyle name="60% - 强调文字颜色 1" xfId="56" builtinId="32"/>
    <cellStyle name="好_湘乡市加快灾后水利薄弱环节建设实施方案附表（印发稿）xxl" xfId="57"/>
    <cellStyle name="20% - 着色 5 2 2_长沙" xfId="58"/>
    <cellStyle name="40% - 着色 1 3 2" xfId="59"/>
    <cellStyle name="40% - 着色 3 3" xfId="60"/>
    <cellStyle name="标题 3" xfId="61" builtinId="18"/>
    <cellStyle name="样式 20 2" xfId="62"/>
    <cellStyle name="货币[0] 2" xfId="63"/>
    <cellStyle name="40% - 着色 3 6" xfId="64"/>
    <cellStyle name="60% - 强调文字颜色 4" xfId="65" builtinId="44"/>
    <cellStyle name="输出" xfId="66" builtinId="21"/>
    <cellStyle name="常规 6 4_长沙" xfId="67"/>
    <cellStyle name="常规 4 4 2_长沙" xfId="68"/>
    <cellStyle name="40% - 着色 3 2 2 2" xfId="69"/>
    <cellStyle name="计算" xfId="70" builtinId="22"/>
    <cellStyle name="检查单元格" xfId="71" builtinId="23"/>
    <cellStyle name="常规 13 5" xfId="72"/>
    <cellStyle name="20% - 着色 1 2" xfId="73"/>
    <cellStyle name="40% - 强调文字颜色 4 2" xfId="74"/>
    <cellStyle name="Link Units (1)" xfId="75"/>
    <cellStyle name="20% - 强调文字颜色 6" xfId="76" builtinId="50"/>
    <cellStyle name="强调文字颜色 2" xfId="77" builtinId="33"/>
    <cellStyle name="常规 6 2 3" xfId="78"/>
    <cellStyle name="差_(零陵区防汛办）通知附表 2" xfId="79"/>
    <cellStyle name="40% - 着色 5 2" xfId="80"/>
    <cellStyle name="链接单元格" xfId="81" builtinId="24"/>
    <cellStyle name="20% - 着色 3 5" xfId="82"/>
    <cellStyle name="Enter Units (0)" xfId="83"/>
    <cellStyle name="汇总" xfId="84" builtinId="25"/>
    <cellStyle name="好" xfId="85" builtinId="26"/>
    <cellStyle name="常规 3 2 6" xfId="86"/>
    <cellStyle name="20% - 强调文字颜色 3 3" xfId="87"/>
    <cellStyle name="适中" xfId="88" builtinId="28"/>
    <cellStyle name="20% - 强调文字颜色 5" xfId="89" builtinId="46"/>
    <cellStyle name="强调文字颜色 1" xfId="90" builtinId="29"/>
    <cellStyle name="常规 2 2 2 4" xfId="91"/>
    <cellStyle name="40% - 着色 5 2 3" xfId="92"/>
    <cellStyle name="Link Units (0)" xfId="93"/>
    <cellStyle name="20% - 强调文字颜色 1" xfId="94" builtinId="30"/>
    <cellStyle name="20% - 着色 1 3 2" xfId="95"/>
    <cellStyle name="40% - 强调文字颜色 1" xfId="96" builtinId="31"/>
    <cellStyle name="20% - 强调文字颜色 2" xfId="97" builtinId="34"/>
    <cellStyle name="好_野猪村等9座小一型水库水库审批附表1" xfId="98"/>
    <cellStyle name="20% - 着色 1 3 3" xfId="99"/>
    <cellStyle name="40% - 强调文字颜色 2" xfId="100" builtinId="35"/>
    <cellStyle name="强调文字颜色 3" xfId="101" builtinId="37"/>
    <cellStyle name="PSChar" xfId="102"/>
    <cellStyle name="SAPBEXaggItem" xfId="103"/>
    <cellStyle name="强调文字颜色 4" xfId="104" builtinId="41"/>
    <cellStyle name="20% - 强调文字颜色 4" xfId="105" builtinId="42"/>
    <cellStyle name="40% - 强调文字颜色 4" xfId="106" builtinId="43"/>
    <cellStyle name="常规 26 3" xfId="107"/>
    <cellStyle name="计算 3" xfId="108"/>
    <cellStyle name="20% - 着色 1" xfId="109"/>
    <cellStyle name="强调文字颜色 5" xfId="110" builtinId="45"/>
    <cellStyle name="40% - 强调文字颜色 5" xfId="111" builtinId="47"/>
    <cellStyle name="常规 26 4" xfId="112"/>
    <cellStyle name="20% - 着色 2" xfId="113"/>
    <cellStyle name="F2" xfId="114"/>
    <cellStyle name="60% - 强调文字颜色 5" xfId="115" builtinId="48"/>
    <cellStyle name="60% - 着色 6 2" xfId="116"/>
    <cellStyle name="20% - 着色 2_长沙" xfId="117"/>
    <cellStyle name="强调文字颜色 6" xfId="118" builtinId="49"/>
    <cellStyle name="20% - 着色 3" xfId="119"/>
    <cellStyle name="F3" xfId="120"/>
    <cellStyle name="40% - 强调文字颜色 6" xfId="121" builtinId="51"/>
    <cellStyle name="60% - 强调文字颜色 6" xfId="122" builtinId="52"/>
    <cellStyle name="60% - 着色 6 3" xfId="123"/>
    <cellStyle name="_其他应收款询证函" xfId="124"/>
    <cellStyle name="{" xfId="125"/>
    <cellStyle name="_ET_STYLE_NoName_00_" xfId="126"/>
    <cellStyle name="40% - 着色 6 2_长沙" xfId="127"/>
    <cellStyle name="_主表 2_长沙" xfId="128"/>
    <cellStyle name="20% - 着色 5" xfId="129"/>
    <cellStyle name="Calc Percent (2)" xfId="130"/>
    <cellStyle name="F5" xfId="131"/>
    <cellStyle name="_主表" xfId="132"/>
    <cellStyle name="40% - 着色 3 4_长沙" xfId="133"/>
    <cellStyle name="??_0N-HANDLING " xfId="134"/>
    <cellStyle name="标题 6" xfId="135"/>
    <cellStyle name="Percent [00]" xfId="136"/>
    <cellStyle name="_新准则调整后历年报表-众和1" xfId="137"/>
    <cellStyle name="60% - 着色 2 3" xfId="138"/>
    <cellStyle name="??" xfId="139"/>
    <cellStyle name="?? [0]" xfId="140"/>
    <cellStyle name="40% - 着色 4 3 3" xfId="141"/>
    <cellStyle name="适中 3 3" xfId="142"/>
    <cellStyle name="_2008审E-016B" xfId="143"/>
    <cellStyle name="20% - 着色 4 3" xfId="144"/>
    <cellStyle name="e鯪9Y_x000b_" xfId="145"/>
    <cellStyle name="Input Cells 2" xfId="146"/>
    <cellStyle name="_新准则调整后历年报表-众和1_长沙" xfId="147"/>
    <cellStyle name="_主表 2" xfId="148"/>
    <cellStyle name="20% - 着色 4 6" xfId="149"/>
    <cellStyle name="`" xfId="150"/>
    <cellStyle name="Fixed" xfId="151"/>
    <cellStyle name="" xfId="152"/>
    <cellStyle name="40% - 着色 4 2 3" xfId="153"/>
    <cellStyle name="0,0_x000d_&#10;NA_x000d_&#10;" xfId="154"/>
    <cellStyle name="0,0_x005f_x000d__x005f_x000a_NA_x005f_x000d__x005f_x000a_" xfId="155"/>
    <cellStyle name="00" xfId="156"/>
    <cellStyle name="Header1 2" xfId="157"/>
    <cellStyle name="00 2" xfId="158"/>
    <cellStyle name="00 3" xfId="159"/>
    <cellStyle name="20% - 强调文字颜色 1 2" xfId="160"/>
    <cellStyle name="20% - 着色 2 3 2_长沙" xfId="161"/>
    <cellStyle name="20% - 强调文字颜色 1 3" xfId="162"/>
    <cellStyle name="40% - 着色 6 2 2_长沙" xfId="163"/>
    <cellStyle name="20% - 强调文字颜色 2 2" xfId="164"/>
    <cellStyle name="20% - 着色 1 3_长沙" xfId="165"/>
    <cellStyle name="20% - 强调文字颜色 2 3" xfId="166"/>
    <cellStyle name="常规 3 2 5" xfId="167"/>
    <cellStyle name="20% - 强调文字颜色 3 2" xfId="168"/>
    <cellStyle name="F8" xfId="169"/>
    <cellStyle name="20% - 强调文字颜色 4 2" xfId="170"/>
    <cellStyle name="20% - 强调文字颜色 4 3" xfId="171"/>
    <cellStyle name="Monétaire [0]_!!!GO" xfId="172"/>
    <cellStyle name="20% - 强调文字颜色 5 2" xfId="173"/>
    <cellStyle name="20% - 强调文字颜色 5 3" xfId="174"/>
    <cellStyle name="20% - 强调文字颜色 6 2" xfId="175"/>
    <cellStyle name="20% - 强调文字颜色 6 3" xfId="176"/>
    <cellStyle name="20% - 着色 1 2 2" xfId="177"/>
    <cellStyle name="20% - 着色 1 2 2 2" xfId="178"/>
    <cellStyle name="20% - 着色 1 2 2_长沙" xfId="179"/>
    <cellStyle name="20% - 着色 1 2 3" xfId="180"/>
    <cellStyle name="20% - 着色 1 2_长沙" xfId="181"/>
    <cellStyle name="40% - 着色 6 2" xfId="182"/>
    <cellStyle name="20% - 着色 1 3" xfId="183"/>
    <cellStyle name="40% - 强调文字颜色 4 3" xfId="184"/>
    <cellStyle name="20% - 着色 1 3 2 2" xfId="185"/>
    <cellStyle name="40% - 强调文字颜色 1 2" xfId="186"/>
    <cellStyle name="40% - 着色 2 5_长沙" xfId="187"/>
    <cellStyle name="20% - 着色 1 4" xfId="188"/>
    <cellStyle name="20% - 着色 1 4 2" xfId="189"/>
    <cellStyle name="20% - 着色 1 4_长沙" xfId="190"/>
    <cellStyle name="pricing 2" xfId="191"/>
    <cellStyle name="20% - 着色 1 5" xfId="192"/>
    <cellStyle name="20% - 着色 1 5 2" xfId="193"/>
    <cellStyle name="20% - 着色 4 3 2_长沙" xfId="194"/>
    <cellStyle name="e鯪9Y_x000b_ 2_长沙" xfId="195"/>
    <cellStyle name="20% - 着色 1 6" xfId="196"/>
    <cellStyle name="40% - 着色 2_长沙" xfId="197"/>
    <cellStyle name="好_小型病险水库除险加固项目表(8.15)" xfId="198"/>
    <cellStyle name="20% - 着色 1_长沙" xfId="199"/>
    <cellStyle name="20% - 着色 2 2" xfId="200"/>
    <cellStyle name="常规 2 5_长沙" xfId="201"/>
    <cellStyle name="40% - 强调文字颜色 5 2" xfId="202"/>
    <cellStyle name="20% - 着色 2 2 2" xfId="203"/>
    <cellStyle name="60% - 强调文字颜色 4 3" xfId="204"/>
    <cellStyle name="20% - 着色 2 2 2 2" xfId="205"/>
    <cellStyle name="20% - 着色 4 4" xfId="206"/>
    <cellStyle name="20% - 着色 4 5_长沙" xfId="207"/>
    <cellStyle name="常规 21_长沙" xfId="208"/>
    <cellStyle name="Input Cells 3" xfId="209"/>
    <cellStyle name="20% - 着色 2 2 2_长沙" xfId="210"/>
    <cellStyle name="20% - 着色 5 4" xfId="211"/>
    <cellStyle name="20% - 着色 2 2 3" xfId="212"/>
    <cellStyle name="20% - 着色 2 2_长沙" xfId="213"/>
    <cellStyle name="20% - 着色 2 3" xfId="214"/>
    <cellStyle name="40% - 强调文字颜色 5 3" xfId="215"/>
    <cellStyle name="20% - 着色 2 3 2" xfId="216"/>
    <cellStyle name="60% - 强调文字颜色 5 3" xfId="217"/>
    <cellStyle name="常规 2 6 3" xfId="218"/>
    <cellStyle name="20% - 着色 2 3 2 2" xfId="219"/>
    <cellStyle name="RowLevel_0" xfId="220"/>
    <cellStyle name="20% - 着色 2 3 3" xfId="221"/>
    <cellStyle name="20% - 着色 2 4" xfId="222"/>
    <cellStyle name="20% - 着色 2 4 2" xfId="223"/>
    <cellStyle name="60% - 强调文字颜色 6 3" xfId="224"/>
    <cellStyle name="20% - 着色 2 4_长沙" xfId="225"/>
    <cellStyle name="20% - 着色 2 5 2" xfId="226"/>
    <cellStyle name="20% - 着色 2 5" xfId="227"/>
    <cellStyle name="no dec" xfId="228"/>
    <cellStyle name="20% - 着色 2 5_长沙" xfId="229"/>
    <cellStyle name="40% - 着色 5 5 2" xfId="230"/>
    <cellStyle name="20% - 着色 2 6" xfId="231"/>
    <cellStyle name="注释 2 2" xfId="232"/>
    <cellStyle name="40% - 着色 2 3 2_长沙" xfId="233"/>
    <cellStyle name="Percent_#6 Temps &amp; Contractors" xfId="234"/>
    <cellStyle name="20% - 着色 3 2" xfId="235"/>
    <cellStyle name="40% - 强调文字颜色 6 2" xfId="236"/>
    <cellStyle name="20% - 着色 3 2 2" xfId="237"/>
    <cellStyle name="20% - 着色 3 2 2 2" xfId="238"/>
    <cellStyle name="20% - 着色 6_长沙" xfId="239"/>
    <cellStyle name="20% - 着色 3 2 2_长沙" xfId="240"/>
    <cellStyle name="40% - 着色 4" xfId="241"/>
    <cellStyle name="60% - 着色 2 2" xfId="242"/>
    <cellStyle name="常规 7 2 2_长沙" xfId="243"/>
    <cellStyle name="Comma_ SG&amp;A Bridge " xfId="244"/>
    <cellStyle name="20% - 着色 3 2 3" xfId="245"/>
    <cellStyle name="Date" xfId="246"/>
    <cellStyle name="20% - 着色 3 2_长沙" xfId="247"/>
    <cellStyle name="20% - 着色 3 3" xfId="248"/>
    <cellStyle name="40% - 强调文字颜色 6 3" xfId="249"/>
    <cellStyle name="解释性文本 3" xfId="250"/>
    <cellStyle name="20% - 着色 3 3 2" xfId="251"/>
    <cellStyle name="20% - 着色 3 3 2 2" xfId="252"/>
    <cellStyle name="20% - 着色 3 3 2_长沙" xfId="253"/>
    <cellStyle name="Œ…‹æØ‚è [0.00]_Region Orders (2)" xfId="254"/>
    <cellStyle name="20% - 着色 3 3 3" xfId="255"/>
    <cellStyle name="60% - 着色 3 2" xfId="256"/>
    <cellStyle name="20% - 着色 3 3_长沙" xfId="257"/>
    <cellStyle name="20% - 着色 3 4" xfId="258"/>
    <cellStyle name="20% - 着色 3 5 2" xfId="259"/>
    <cellStyle name="40% - 着色 2 6" xfId="260"/>
    <cellStyle name="Comma  - Style5" xfId="261"/>
    <cellStyle name="40% - 着色 5 4_长沙" xfId="262"/>
    <cellStyle name="Currency [0]_ SG&amp;A Bridge " xfId="263"/>
    <cellStyle name="好 2 2" xfId="264"/>
    <cellStyle name="20% - 着色 3 5_长沙" xfId="265"/>
    <cellStyle name="千分位[0]_ 白土" xfId="266"/>
    <cellStyle name="e鯪9Y_x000b_ 4" xfId="267"/>
    <cellStyle name="20% - 着色 3 6" xfId="268"/>
    <cellStyle name="20% - 着色 3_长沙" xfId="269"/>
    <cellStyle name="20% - 着色 4" xfId="270"/>
    <cellStyle name="F4" xfId="271"/>
    <cellStyle name="20% - 着色 4 2" xfId="272"/>
    <cellStyle name="Currency1" xfId="273"/>
    <cellStyle name="20% - 着色 4 2 2" xfId="274"/>
    <cellStyle name="20% - 着色 4 2 2 2" xfId="275"/>
    <cellStyle name="40% - 着色 2 3 3" xfId="276"/>
    <cellStyle name="60% - 着色 6" xfId="277"/>
    <cellStyle name="常规 7 4 2" xfId="278"/>
    <cellStyle name="20% - 着色 4 2 2_长沙" xfId="279"/>
    <cellStyle name="Calc Percent (0)" xfId="280"/>
    <cellStyle name="差_衡阳县演陂流域规划2012.10.27" xfId="281"/>
    <cellStyle name="20% - 着色 4 2 3" xfId="282"/>
    <cellStyle name="常规 2 7 2" xfId="283"/>
    <cellStyle name="20% - 着色 4 2_长沙" xfId="284"/>
    <cellStyle name="20% - 着色 4 3 2" xfId="285"/>
    <cellStyle name="e鯪9Y_x000b_ 2" xfId="286"/>
    <cellStyle name="20% - 着色 4 3 2 2" xfId="287"/>
    <cellStyle name="40% - 着色 3 3 3" xfId="288"/>
    <cellStyle name="60% - 强调文字颜色 1 3" xfId="289"/>
    <cellStyle name="e鯪9Y_x000b_ 2 2" xfId="290"/>
    <cellStyle name="20% - 着色 4 3 3" xfId="291"/>
    <cellStyle name="e鯪9Y_x000b_ 3" xfId="292"/>
    <cellStyle name="20% - 着色 4 3_长沙" xfId="293"/>
    <cellStyle name="e鯪9Y_x000b__长沙" xfId="294"/>
    <cellStyle name="SAPBEXaggData" xfId="295"/>
    <cellStyle name="20% - 着色 4 4 2" xfId="296"/>
    <cellStyle name="20% - 着色 4 4_长沙" xfId="297"/>
    <cellStyle name="Header2 2" xfId="298"/>
    <cellStyle name="20% - 着色 4 5" xfId="299"/>
    <cellStyle name="常规 10" xfId="300"/>
    <cellStyle name="20% - 着色 4 5 2" xfId="301"/>
    <cellStyle name="常规 2 2 5" xfId="302"/>
    <cellStyle name="20% - 着色 4_长沙" xfId="303"/>
    <cellStyle name="60% - 着色 3" xfId="304"/>
    <cellStyle name="20% - 着色 5 2" xfId="305"/>
    <cellStyle name="20% - 着色 5 2 2" xfId="306"/>
    <cellStyle name="20% - 着色 5 2 2 2" xfId="307"/>
    <cellStyle name="20% - 着色 5 2 3" xfId="308"/>
    <cellStyle name="20% - 着色 5 2_长沙" xfId="309"/>
    <cellStyle name="20% - 着色 5 3" xfId="310"/>
    <cellStyle name="20% - 着色 5 3 2" xfId="311"/>
    <cellStyle name="20% - 着色 5 3 2 2" xfId="312"/>
    <cellStyle name="60% - 着色 5 3" xfId="313"/>
    <cellStyle name="Comma  - Style7" xfId="314"/>
    <cellStyle name="20% - 着色 5 3 2_长沙" xfId="315"/>
    <cellStyle name="40% - 着色 5 6" xfId="316"/>
    <cellStyle name="40% - 着色 6 3 2" xfId="317"/>
    <cellStyle name="20% - 着色 5 3 3" xfId="318"/>
    <cellStyle name="20% - 着色 5 3_长沙" xfId="319"/>
    <cellStyle name="20% - 着色 5 4 2" xfId="320"/>
    <cellStyle name="20% - 着色 5 4_长沙" xfId="321"/>
    <cellStyle name="40% - 着色 4 2" xfId="322"/>
    <cellStyle name="20% - 着色 5 5" xfId="323"/>
    <cellStyle name="Normal - Style1" xfId="324"/>
    <cellStyle name="20% - 着色 5 5 2" xfId="325"/>
    <cellStyle name="20% - 着色 5 5_长沙" xfId="326"/>
    <cellStyle name="40% - 着色 5 2 2 2" xfId="327"/>
    <cellStyle name="20% - 着色 5 6" xfId="328"/>
    <cellStyle name="常规 2 7 5" xfId="329"/>
    <cellStyle name="20% - 着色 5_长沙" xfId="330"/>
    <cellStyle name="20% - 着色 6" xfId="331"/>
    <cellStyle name="F6" xfId="332"/>
    <cellStyle name="20% - 着色 6 2" xfId="333"/>
    <cellStyle name="20% - 着色 6 2 2" xfId="334"/>
    <cellStyle name="20% - 着色 6 2 2 2" xfId="335"/>
    <cellStyle name="20% - 着色 6 2 2_长沙" xfId="336"/>
    <cellStyle name="60% - 强调文字颜色 4 2" xfId="337"/>
    <cellStyle name="20% - 着色 6 2 3" xfId="338"/>
    <cellStyle name="20% - 着色 6 2_长沙" xfId="339"/>
    <cellStyle name="40% - 着色 4 3 2" xfId="340"/>
    <cellStyle name="20% - 着色 6 3 2" xfId="341"/>
    <cellStyle name="着色 6 3" xfId="342"/>
    <cellStyle name="20% - 着色 6 3 2 2" xfId="343"/>
    <cellStyle name="20% - 着色 6 3 2_长沙" xfId="344"/>
    <cellStyle name="SAPBEXchaText" xfId="345"/>
    <cellStyle name="20% - 着色 6 3 3" xfId="346"/>
    <cellStyle name="20% - 着色 6 3_长沙" xfId="347"/>
    <cellStyle name="40% - 着色 1 5" xfId="348"/>
    <cellStyle name="20% - 着色 6 4" xfId="349"/>
    <cellStyle name="20% - 着色 6 4 2" xfId="350"/>
    <cellStyle name="20% - 着色 6 4_长沙" xfId="351"/>
    <cellStyle name="40% - 着色 6 5" xfId="352"/>
    <cellStyle name="Enter Units (1)" xfId="353"/>
    <cellStyle name="20% - 着色 6 5" xfId="354"/>
    <cellStyle name="20% - 着色 6 5 2" xfId="355"/>
    <cellStyle name="Dollar (zero dec)" xfId="356"/>
    <cellStyle name="20% - 着色 6 5_长沙" xfId="357"/>
    <cellStyle name="40% - 着色 3 2 3" xfId="358"/>
    <cellStyle name="20% - 着色 6 6" xfId="359"/>
    <cellStyle name="常规 2 2 11 2 2" xfId="360"/>
    <cellStyle name="40% - 着色 3_长沙" xfId="361"/>
    <cellStyle name="常规 9 2" xfId="362"/>
    <cellStyle name="40% - 强调文字颜色 1 3" xfId="363"/>
    <cellStyle name="40% - 强调文字颜色 2 2" xfId="364"/>
    <cellStyle name="40% - 强调文字颜色 2 3" xfId="365"/>
    <cellStyle name="40% - 强调文字颜色 3 2" xfId="366"/>
    <cellStyle name="40% - 强调文字颜色 3 3" xfId="367"/>
    <cellStyle name="40% - 着色 2 2 2_长沙" xfId="368"/>
    <cellStyle name="40% - 着色 1" xfId="369"/>
    <cellStyle name="40% - 着色 1 2" xfId="370"/>
    <cellStyle name="40% - 着色 1 2 2" xfId="371"/>
    <cellStyle name="40% - 着色 2 3" xfId="372"/>
    <cellStyle name="Comma  - Style2" xfId="373"/>
    <cellStyle name="Milliers_!!!GO" xfId="374"/>
    <cellStyle name="标题 1 3" xfId="375"/>
    <cellStyle name="40% - 着色 1 2 2 2" xfId="376"/>
    <cellStyle name="40% - 着色 2 3 2" xfId="377"/>
    <cellStyle name="60% - 着色 5" xfId="378"/>
    <cellStyle name="40% - 着色 1 2 2_长沙" xfId="379"/>
    <cellStyle name="常规 7 2 4 3" xfId="380"/>
    <cellStyle name="40% - 着色 2 3_长沙" xfId="381"/>
    <cellStyle name="40% - 着色 1 2 3" xfId="382"/>
    <cellStyle name="40% - 着色 2 4" xfId="383"/>
    <cellStyle name="Comma  - Style3" xfId="384"/>
    <cellStyle name="40% - 着色 1 2_长沙" xfId="385"/>
    <cellStyle name="40% - 着色 4 6" xfId="386"/>
    <cellStyle name="40% - 着色 6 2 2" xfId="387"/>
    <cellStyle name="40% - 着色 1 3" xfId="388"/>
    <cellStyle name="40% - 着色 1 3 2 2" xfId="389"/>
    <cellStyle name="40% - 着色 3 3 2" xfId="390"/>
    <cellStyle name="好_湘乡市加快灾后水利薄弱环节建设实施方案附表（印发稿）xxl 2" xfId="391"/>
    <cellStyle name="好_(零陵区防汛办）通知附表" xfId="392"/>
    <cellStyle name="60% - 强调文字颜色 1 2" xfId="393"/>
    <cellStyle name="40% - 着色 1 3 2_长沙" xfId="394"/>
    <cellStyle name="40% - 着色 3 3_长沙" xfId="395"/>
    <cellStyle name="40% - 着色 1 3_长沙" xfId="396"/>
    <cellStyle name="Œ…‹æØ‚è_Region Orders (2)" xfId="397"/>
    <cellStyle name="40% - 着色 1 4" xfId="398"/>
    <cellStyle name="New Times Roman" xfId="399"/>
    <cellStyle name="40% - 着色 1 4 2" xfId="400"/>
    <cellStyle name="40% - 着色 4 3" xfId="401"/>
    <cellStyle name="寘嬫愗傝_PRODUCT DETAIL Q1" xfId="402"/>
    <cellStyle name="40% - 着色 1 4_长沙" xfId="403"/>
    <cellStyle name="40% - 着色 1 5 2" xfId="404"/>
    <cellStyle name="40% - 着色 4 5_长沙" xfId="405"/>
    <cellStyle name="常规 6 2 4" xfId="406"/>
    <cellStyle name="40% - 着色 5 3" xfId="407"/>
    <cellStyle name="40% - 着色 1 5_长沙" xfId="408"/>
    <cellStyle name="40% - 着色 1_长沙" xfId="409"/>
    <cellStyle name="40% - 着色 2" xfId="410"/>
    <cellStyle name="40% - 着色 2 2" xfId="411"/>
    <cellStyle name="Comma  - Style1" xfId="412"/>
    <cellStyle name="40% - 着色 2 2 2" xfId="413"/>
    <cellStyle name="40% - 着色 2 2 2 2" xfId="414"/>
    <cellStyle name="40% - 着色 2 2 3" xfId="415"/>
    <cellStyle name="40% - 着色 2 2_长沙" xfId="416"/>
    <cellStyle name="40% - 着色 2 3 2 2" xfId="417"/>
    <cellStyle name="60% - 着色 5 2" xfId="418"/>
    <cellStyle name="Comma  - Style6" xfId="419"/>
    <cellStyle name="40% - 着色 2 4 2" xfId="420"/>
    <cellStyle name="40% - 着色 4 3 2_长沙" xfId="421"/>
    <cellStyle name="40% - 着色 2 4_长沙" xfId="422"/>
    <cellStyle name="40% - 着色 2 5" xfId="423"/>
    <cellStyle name="Comma  - Style4" xfId="424"/>
    <cellStyle name="40% - 着色 2 5 2" xfId="425"/>
    <cellStyle name="40% - 着色 3" xfId="426"/>
    <cellStyle name="40% - 着色 3 2" xfId="427"/>
    <cellStyle name="Linked Cells 3" xfId="428"/>
    <cellStyle name="40% - 着色 3 2 2" xfId="429"/>
    <cellStyle name="40% - 着色 3 2 2_长沙" xfId="430"/>
    <cellStyle name="Header1" xfId="431"/>
    <cellStyle name="40% - 着色 3 2_长沙" xfId="432"/>
    <cellStyle name="40% - 着色 3 3 2 2" xfId="433"/>
    <cellStyle name="40% - 着色 3 3 2_长沙" xfId="434"/>
    <cellStyle name="好_(零陵区防汛办）通知附表_长沙" xfId="435"/>
    <cellStyle name="Calc Currency (0)" xfId="436"/>
    <cellStyle name="40% - 着色 3 4 2" xfId="437"/>
    <cellStyle name="60% - 强调文字颜色 2 2" xfId="438"/>
    <cellStyle name="40% - 着色 3 5 2" xfId="439"/>
    <cellStyle name="60% - 强调文字颜色 3 2" xfId="440"/>
    <cellStyle name="40% - 着色 3 5_长沙" xfId="441"/>
    <cellStyle name="40% - 着色 4 3 2 2" xfId="442"/>
    <cellStyle name="40% - 着色 4 2 2" xfId="443"/>
    <cellStyle name="40% - 着色 4 2 2 2" xfId="444"/>
    <cellStyle name="40% - 着色 4 2 2_长沙" xfId="445"/>
    <cellStyle name="标题 4 2" xfId="446"/>
    <cellStyle name="40% - 着色 4 2_长沙" xfId="447"/>
    <cellStyle name="常规 3 7" xfId="448"/>
    <cellStyle name="40% - 着色 4 3_长沙" xfId="449"/>
    <cellStyle name="40% - 着色 4 4" xfId="450"/>
    <cellStyle name="40% - 着色 4 4 2" xfId="451"/>
    <cellStyle name="40% - 着色 4 4_长沙" xfId="452"/>
    <cellStyle name="40% - 着色 4 5" xfId="453"/>
    <cellStyle name="40% - 着色 4 5 2" xfId="454"/>
    <cellStyle name="e鯪9Y_x000b_ 3_长沙" xfId="455"/>
    <cellStyle name="40% - 着色 4_长沙" xfId="456"/>
    <cellStyle name="60% - 着色 1 2 2" xfId="457"/>
    <cellStyle name="差_(零陵区防汛办）通知附表" xfId="458"/>
    <cellStyle name="40% - 着色 5" xfId="459"/>
    <cellStyle name="40% - 着色 5 2 2" xfId="460"/>
    <cellStyle name="40% - 着色 5 2 2_长沙" xfId="461"/>
    <cellStyle name="常规 2 2 11 2" xfId="462"/>
    <cellStyle name="60% - 着色 2 2 2" xfId="463"/>
    <cellStyle name="40% - 着色 5 2_长沙" xfId="464"/>
    <cellStyle name="40% - 着色 5 3 2" xfId="465"/>
    <cellStyle name="40% - 着色 5 3 2 2" xfId="466"/>
    <cellStyle name="40% - 着色 5 3 2_长沙" xfId="467"/>
    <cellStyle name="常规 10 2" xfId="468"/>
    <cellStyle name="40% - 着色 5 3 3" xfId="469"/>
    <cellStyle name="40% - 着色 5 3_长沙" xfId="470"/>
    <cellStyle name="Percent [2]" xfId="471"/>
    <cellStyle name="40% - 着色 5 4" xfId="472"/>
    <cellStyle name="heng.bg2 2" xfId="473"/>
    <cellStyle name="40% - 着色 5 4 2" xfId="474"/>
    <cellStyle name="常规 2_附表2湖南省主要支流与中小河流项目调查表" xfId="475"/>
    <cellStyle name="常规 10 2_长沙" xfId="476"/>
    <cellStyle name="40% - 着色 5 5" xfId="477"/>
    <cellStyle name="Enter Currency (0)" xfId="478"/>
    <cellStyle name="SAPBEXaggDataEmph" xfId="479"/>
    <cellStyle name="40% - 着色 5 5_长沙" xfId="480"/>
    <cellStyle name="40% - 着色 6 5 2" xfId="481"/>
    <cellStyle name="40% - 着色 6" xfId="482"/>
    <cellStyle name="40% - 着色 6 2 2 2" xfId="483"/>
    <cellStyle name="40% - 着色 6 3" xfId="484"/>
    <cellStyle name="40% - 着色 6 3 2 2" xfId="485"/>
    <cellStyle name="40% - 着色 6 3 2_长沙" xfId="486"/>
    <cellStyle name="40% - 着色 6 3 3" xfId="487"/>
    <cellStyle name="40% - 着色 6 3_长沙" xfId="488"/>
    <cellStyle name="60% - 着色 2 4" xfId="489"/>
    <cellStyle name="40% - 着色 6 4" xfId="490"/>
    <cellStyle name="40% - 着色 6 4 2" xfId="491"/>
    <cellStyle name="40% - 着色 6 6" xfId="492"/>
    <cellStyle name="40% - 着色 6 4_长沙" xfId="493"/>
    <cellStyle name="40% - 着色 6 5_长沙" xfId="494"/>
    <cellStyle name="40% - 着色 6_长沙" xfId="495"/>
    <cellStyle name="60% - 强调文字颜色 3 3" xfId="496"/>
    <cellStyle name="e鯪9Y_x000b_ 4 2" xfId="497"/>
    <cellStyle name="60% - 强调文字颜色 5 2" xfId="498"/>
    <cellStyle name="60% - 着色 6 2 2" xfId="499"/>
    <cellStyle name="60% - 强调文字颜色 6 2" xfId="500"/>
    <cellStyle name="60% - 着色 1" xfId="501"/>
    <cellStyle name="60% - 着色 1 2" xfId="502"/>
    <cellStyle name="60% - 着色 1 3" xfId="503"/>
    <cellStyle name="60% - 着色 1 4" xfId="504"/>
    <cellStyle name="60% - 着色 3 2 2" xfId="505"/>
    <cellStyle name="60% - 着色 3 3" xfId="506"/>
    <cellStyle name="60% - 着色 3 4" xfId="507"/>
    <cellStyle name="60% - 着色 4" xfId="508"/>
    <cellStyle name="60% - 着色 4 2" xfId="509"/>
    <cellStyle name="60% - 着色 4 2 2" xfId="510"/>
    <cellStyle name="60% - 着色 4 3" xfId="511"/>
    <cellStyle name="60% - 着色 4 4" xfId="512"/>
    <cellStyle name="着色 4 2 2" xfId="513"/>
    <cellStyle name="60% - 着色 5 2 2" xfId="514"/>
    <cellStyle name="Comma  - Style8" xfId="515"/>
    <cellStyle name="60% - 着色 5 4" xfId="516"/>
    <cellStyle name="PrePop Units (2)" xfId="517"/>
    <cellStyle name="常规 6 3_长沙" xfId="518"/>
    <cellStyle name="60% - 着色 6 4" xfId="519"/>
    <cellStyle name="Calc Currency (2)" xfId="520"/>
    <cellStyle name="Calc Units (1)" xfId="521"/>
    <cellStyle name="Calc Units (2)" xfId="522"/>
    <cellStyle name="ColLevel_0" xfId="523"/>
    <cellStyle name="Grey" xfId="524"/>
    <cellStyle name="Column_Title" xfId="525"/>
    <cellStyle name="标题 2 2" xfId="526"/>
    <cellStyle name="Comma [0]_ SG&amp;A Bridge " xfId="527"/>
    <cellStyle name="Comma [00]" xfId="528"/>
    <cellStyle name="comma zerodec" xfId="529"/>
    <cellStyle name="통화_BOILER-CO1" xfId="530"/>
    <cellStyle name="Copied" xfId="531"/>
    <cellStyle name="COST1" xfId="532"/>
    <cellStyle name="Currency [00]" xfId="533"/>
    <cellStyle name="Currency_ SG&amp;A Bridge " xfId="534"/>
    <cellStyle name="cxy" xfId="535"/>
    <cellStyle name="Date Short" xfId="536"/>
    <cellStyle name="Date_capinves" xfId="537"/>
    <cellStyle name="E&amp;Y House" xfId="538"/>
    <cellStyle name="Enter Currency (2)" xfId="539"/>
    <cellStyle name="Enter Units (2)" xfId="540"/>
    <cellStyle name="entry box" xfId="541"/>
    <cellStyle name="好 2" xfId="542"/>
    <cellStyle name="Excel Built-in Normal" xfId="543"/>
    <cellStyle name="e鯪9Y_x005f_x000B_" xfId="544"/>
    <cellStyle name="F7" xfId="545"/>
    <cellStyle name="Header2" xfId="546"/>
    <cellStyle name="HEADING1" xfId="547"/>
    <cellStyle name="HEADING2" xfId="548"/>
    <cellStyle name="heng.bg2" xfId="549"/>
    <cellStyle name="Hyperlink_PERSONAL" xfId="550"/>
    <cellStyle name="分级显示列_1_03年补充概算" xfId="551"/>
    <cellStyle name="Input [yellow]" xfId="552"/>
    <cellStyle name="Input Cells" xfId="553"/>
    <cellStyle name="Input Cells_长沙" xfId="554"/>
    <cellStyle name="Link Currency (0)" xfId="555"/>
    <cellStyle name="Link Currency (2)" xfId="556"/>
    <cellStyle name="Link Units (2)" xfId="557"/>
    <cellStyle name="Linked Cells" xfId="558"/>
    <cellStyle name="Linked Cells 2" xfId="559"/>
    <cellStyle name="Linked Cells_长沙" xfId="560"/>
    <cellStyle name="Milliers [0]_!!!GO" xfId="561"/>
    <cellStyle name="Monétaire_!!!GO" xfId="562"/>
    <cellStyle name="PrePop Currency (0)" xfId="563"/>
    <cellStyle name="N" xfId="564"/>
    <cellStyle name="Normal_ SG&amp;A Bridge " xfId="565"/>
    <cellStyle name="per.style" xfId="566"/>
    <cellStyle name="Percent [0]" xfId="567"/>
    <cellStyle name="Prefilled" xfId="568"/>
    <cellStyle name="样式 1" xfId="569"/>
    <cellStyle name="PrePop Currency (2)" xfId="570"/>
    <cellStyle name="SAPBEXexcCritical6" xfId="571"/>
    <cellStyle name="PrePop Units (0)" xfId="572"/>
    <cellStyle name="pricing" xfId="573"/>
    <cellStyle name="pricing 3" xfId="574"/>
    <cellStyle name="Q" xfId="575"/>
    <cellStyle name="RevList" xfId="576"/>
    <cellStyle name="row_def_array" xfId="577"/>
    <cellStyle name="SAPBEXaggItemX" xfId="578"/>
    <cellStyle name="SAPBEXexcBad7" xfId="579"/>
    <cellStyle name="SAPBEXexcBad8" xfId="580"/>
    <cellStyle name="SAPBEXexcBad9" xfId="581"/>
    <cellStyle name="SAPBEXexcCritical4" xfId="582"/>
    <cellStyle name="SAPBEXexcCritical5" xfId="583"/>
    <cellStyle name="SAPBEXexcGood1" xfId="584"/>
    <cellStyle name="差 3" xfId="585"/>
    <cellStyle name="SAPBEXexcGood2" xfId="586"/>
    <cellStyle name="SAPBEXexcGood3" xfId="587"/>
    <cellStyle name="SAPBEXfilterDrill" xfId="588"/>
    <cellStyle name="SAPBEXfilterItem" xfId="589"/>
    <cellStyle name="强调文字颜色 5 2" xfId="590"/>
    <cellStyle name="SAPBEXfilterText" xfId="591"/>
    <cellStyle name="SAPBEXformats" xfId="592"/>
    <cellStyle name="SAPBEXheaderItem" xfId="593"/>
    <cellStyle name="SAPBEXheaderText" xfId="594"/>
    <cellStyle name="SAPBEXHLevel0" xfId="595"/>
    <cellStyle name="SAPBEXHLevel0X" xfId="596"/>
    <cellStyle name="SAPBEXHLevel1" xfId="597"/>
    <cellStyle name="SAPBEXHLevel1X" xfId="598"/>
    <cellStyle name="SAPBEXHLevel2" xfId="599"/>
    <cellStyle name="SAPBEXHLevel2X" xfId="600"/>
    <cellStyle name="SAPBEXHLevel3" xfId="601"/>
    <cellStyle name="SAPBEXHLevel3X" xfId="602"/>
    <cellStyle name="SAPBEXresData" xfId="603"/>
    <cellStyle name="SAPBEXresDataEmph" xfId="604"/>
    <cellStyle name="SAPBEXresItem" xfId="605"/>
    <cellStyle name="SAPBEXresItemX" xfId="606"/>
    <cellStyle name="SAPBEXstdData" xfId="607"/>
    <cellStyle name="SAPBEXstdDataEmph" xfId="608"/>
    <cellStyle name="SAPBEXstdItem" xfId="609"/>
    <cellStyle name="SAPBEXstdItemX" xfId="610"/>
    <cellStyle name="常规 3 4 2" xfId="611"/>
    <cellStyle name="SAPBEXtitle" xfId="612"/>
    <cellStyle name="SAPBEXundefined" xfId="613"/>
    <cellStyle name="style" xfId="614"/>
    <cellStyle name="常规 18" xfId="615"/>
    <cellStyle name="常规 23" xfId="616"/>
    <cellStyle name="style1" xfId="617"/>
    <cellStyle name="style2" xfId="618"/>
    <cellStyle name="style2 2" xfId="619"/>
    <cellStyle name="Subtotal" xfId="620"/>
    <cellStyle name="Text Indent A" xfId="621"/>
    <cellStyle name="差_峡山等2013一般小二型水库审批附表 3" xfId="622"/>
    <cellStyle name="Text Indent B" xfId="623"/>
    <cellStyle name="Text Indent C" xfId="624"/>
    <cellStyle name="Total" xfId="625"/>
    <cellStyle name="Total 2" xfId="626"/>
    <cellStyle name="_laroux" xfId="627"/>
    <cellStyle name="だ_laroux" xfId="628"/>
    <cellStyle name="百分比 2" xfId="629"/>
    <cellStyle name="百分比 2 2" xfId="630"/>
    <cellStyle name="百分比 2 2 2" xfId="631"/>
    <cellStyle name="百分比 2 3" xfId="632"/>
    <cellStyle name="百分比 2 4" xfId="633"/>
    <cellStyle name="常规 5 2 4_长沙" xfId="634"/>
    <cellStyle name="百分比 3" xfId="635"/>
    <cellStyle name="百分比 4" xfId="636"/>
    <cellStyle name="斑" xfId="637"/>
    <cellStyle name="捠壿 [0.00]_PRODUCT DETAIL Q1" xfId="638"/>
    <cellStyle name="捠壿_PRODUCT DETAIL Q1" xfId="639"/>
    <cellStyle name="标题 1 2" xfId="640"/>
    <cellStyle name="标题 2 3" xfId="641"/>
    <cellStyle name="标题 3 2" xfId="642"/>
    <cellStyle name="货币[0] 2 2" xfId="643"/>
    <cellStyle name="标题 3 3" xfId="644"/>
    <cellStyle name="货币[0] 2 3" xfId="645"/>
    <cellStyle name="标题 4 3" xfId="646"/>
    <cellStyle name="标题 5" xfId="647"/>
    <cellStyle name="標準_96.9累計" xfId="648"/>
    <cellStyle name="差 2" xfId="649"/>
    <cellStyle name="差 2 2" xfId="650"/>
    <cellStyle name="差 2_长沙" xfId="651"/>
    <cellStyle name="差 3 2" xfId="652"/>
    <cellStyle name="差 3_长沙" xfId="653"/>
    <cellStyle name="差_(湘潭市)加快灾后水利薄弱环节建设实施方案附表（印发稿）" xfId="654"/>
    <cellStyle name="差_(湘潭市)加快灾后水利薄弱环节建设实施方案附表（印发稿） 2" xfId="655"/>
    <cellStyle name="差_(湘潭市)加快灾后水利薄弱环节建设实施方案附表（印发稿）_长沙" xfId="656"/>
    <cellStyle name="差_2014一般小二型水库审批附表21" xfId="657"/>
    <cellStyle name="差_2014一般小二型水库审批附表21 2" xfId="658"/>
    <cellStyle name="差_2014一般小二型水库审批附表21 3" xfId="659"/>
    <cellStyle name="差_2014一般小二型水库审批附表21_长沙" xfId="660"/>
    <cellStyle name="差_白莲河概算2012.9.4" xfId="661"/>
    <cellStyle name="差_白莲河概算2012.9.4 2" xfId="662"/>
    <cellStyle name="差_附表(2016年灾后建设规划（河道站11）" xfId="663"/>
    <cellStyle name="差_峡山等2013一般小二型水库审批附表" xfId="664"/>
    <cellStyle name="差_峡山等2013一般小二型水库审批附表 2" xfId="665"/>
    <cellStyle name="差_峡山等2013一般小二型水库审批附表_长沙" xfId="666"/>
    <cellStyle name="差_湘乡市加快灾后水利薄弱环节建设实施方案附表（印发稿）xxl" xfId="667"/>
    <cellStyle name="差_湘乡市加快灾后水利薄弱环节建设实施方案附表（印发稿）xxl 2" xfId="668"/>
    <cellStyle name="差_湘乡市加快灾后水利薄弱环节建设实施方案附表（印发稿）xxl_长沙" xfId="669"/>
    <cellStyle name="差_湘阴县梅花塘等13座一般小二型水库批复汇总表" xfId="670"/>
    <cellStyle name="差_湘阴县梅花塘等13座一般小二型水库批复汇总表 2" xfId="671"/>
    <cellStyle name="差_湘阴县梅花塘等13座一般小二型水库批复汇总表 3" xfId="672"/>
    <cellStyle name="差_湘阴县梅花塘等13座一般小二型水库批复汇总表_长沙" xfId="673"/>
    <cellStyle name="差_小型病险水库除险加固项目表(8.15)" xfId="674"/>
    <cellStyle name="差_小型病险水库除险加固项目表(8.15) 2" xfId="675"/>
    <cellStyle name="差_小型病险水库除险加固项目表(8.15)_长沙" xfId="676"/>
    <cellStyle name="差_小型病险水库除险加固项目表(修改)" xfId="677"/>
    <cellStyle name="差_小型病险水库除险加固项目表(修改) 2" xfId="678"/>
    <cellStyle name="差_小型病险水库除险加固项目表(修改)_长沙" xfId="679"/>
    <cellStyle name="差_野猪村等9座小一型水库水库审批附表1" xfId="680"/>
    <cellStyle name="差_野猪村等9座小一型水库水库审批附表1 2" xfId="681"/>
    <cellStyle name="差_野猪村等9座小一型水库水库审批附表1_长沙" xfId="682"/>
    <cellStyle name="差_雨湖区加快灾后水利薄弱环节建设实施方案附表（印发稿）" xfId="683"/>
    <cellStyle name="差_雨湖区加快灾后水利薄弱环节建设实施方案附表（印发稿） 2" xfId="684"/>
    <cellStyle name="差_雨湖区加快灾后水利薄弱环节建设实施方案附表（印发稿）_长沙" xfId="685"/>
    <cellStyle name="差_岳塘区8月16日加快灾后水利薄弱环节建设实施方案附表（印发稿）" xfId="686"/>
    <cellStyle name="差_岳塘区8月16日加快灾后水利薄弱环节建设实施方案附表（印发稿） 2" xfId="687"/>
    <cellStyle name="差_岳塘区8月16日加快灾后水利薄弱环节建设实施方案附表（印发稿）_长沙" xfId="688"/>
    <cellStyle name="差_长沙" xfId="689"/>
    <cellStyle name="常规 10 2 2" xfId="690"/>
    <cellStyle name="常规 10 3" xfId="691"/>
    <cellStyle name="常规 10 4" xfId="692"/>
    <cellStyle name="常规 10_长沙" xfId="693"/>
    <cellStyle name="常规 11" xfId="694"/>
    <cellStyle name="常规 11 2" xfId="695"/>
    <cellStyle name="常规 11 2 2" xfId="696"/>
    <cellStyle name="常规 11 2_长沙" xfId="697"/>
    <cellStyle name="常规 29" xfId="698"/>
    <cellStyle name="常规 11 3" xfId="699"/>
    <cellStyle name="常规 11 4" xfId="700"/>
    <cellStyle name="常规 11 5" xfId="701"/>
    <cellStyle name="常规 11_长沙" xfId="702"/>
    <cellStyle name="常规 12" xfId="703"/>
    <cellStyle name="常规 12 2" xfId="704"/>
    <cellStyle name="常规 12 3" xfId="705"/>
    <cellStyle name="常规 12_长沙" xfId="706"/>
    <cellStyle name="常规 13" xfId="707"/>
    <cellStyle name="常规 13 2" xfId="708"/>
    <cellStyle name="常规 13 2 2" xfId="709"/>
    <cellStyle name="常规 13 2_长沙" xfId="710"/>
    <cellStyle name="强调文字颜色 1 3" xfId="711"/>
    <cellStyle name="常规 13 3" xfId="712"/>
    <cellStyle name="常规 13 3 2" xfId="713"/>
    <cellStyle name="常规 13 3_长沙" xfId="714"/>
    <cellStyle name="强调文字颜色 6 3" xfId="715"/>
    <cellStyle name="常规 13 4" xfId="716"/>
    <cellStyle name="常规 13 4 2" xfId="717"/>
    <cellStyle name="常规 13 4_长沙" xfId="718"/>
    <cellStyle name="常规 13 5 2" xfId="719"/>
    <cellStyle name="检查单元格 2" xfId="720"/>
    <cellStyle name="常规 13 5_长沙" xfId="721"/>
    <cellStyle name="常规 13 6" xfId="722"/>
    <cellStyle name="常规 13 7" xfId="723"/>
    <cellStyle name="常规 13 8" xfId="724"/>
    <cellStyle name="常规 13_长沙" xfId="725"/>
    <cellStyle name="常规 14" xfId="726"/>
    <cellStyle name="常规 14 2" xfId="727"/>
    <cellStyle name="常规 14 2 2" xfId="728"/>
    <cellStyle name="常规 14 2_长沙" xfId="729"/>
    <cellStyle name="常规 14 3" xfId="730"/>
    <cellStyle name="常规 14 4" xfId="731"/>
    <cellStyle name="常规 14 5" xfId="732"/>
    <cellStyle name="常规 14_长沙" xfId="733"/>
    <cellStyle name="常规 15" xfId="734"/>
    <cellStyle name="常规 20" xfId="735"/>
    <cellStyle name="常规 15 2" xfId="736"/>
    <cellStyle name="常规 20 2" xfId="737"/>
    <cellStyle name="常规 15 2 2" xfId="738"/>
    <cellStyle name="常规 15 2 2 2" xfId="739"/>
    <cellStyle name="常规 15 2_长沙" xfId="740"/>
    <cellStyle name="常规 15 3" xfId="741"/>
    <cellStyle name="常规 20 3" xfId="742"/>
    <cellStyle name="常规 16" xfId="743"/>
    <cellStyle name="常规 21" xfId="744"/>
    <cellStyle name="常规 17" xfId="745"/>
    <cellStyle name="常规 22" xfId="746"/>
    <cellStyle name="常规 17 2" xfId="747"/>
    <cellStyle name="常规 17_长沙" xfId="748"/>
    <cellStyle name="着色 5 4" xfId="749"/>
    <cellStyle name="常规 18 2" xfId="750"/>
    <cellStyle name="常规 18_长沙" xfId="751"/>
    <cellStyle name="常规 19" xfId="752"/>
    <cellStyle name="常规 24" xfId="753"/>
    <cellStyle name="常规 19 2" xfId="754"/>
    <cellStyle name="常规 24 2" xfId="755"/>
    <cellStyle name="常规 19 3" xfId="756"/>
    <cellStyle name="常规 24 3" xfId="757"/>
    <cellStyle name="常规 19_长沙" xfId="758"/>
    <cellStyle name="常规 24_长沙" xfId="759"/>
    <cellStyle name="常规 2" xfId="760"/>
    <cellStyle name="常规 2 10" xfId="761"/>
    <cellStyle name="强调文字颜色 3 3" xfId="762"/>
    <cellStyle name="常规 2 2" xfId="763"/>
    <cellStyle name="常规 2 2 11 2 2 2" xfId="764"/>
    <cellStyle name="常规 2 2 11 2_长沙" xfId="765"/>
    <cellStyle name="常规 2 2 2" xfId="766"/>
    <cellStyle name="常规 2 2 2 2" xfId="767"/>
    <cellStyle name="常规 2 2 2 3" xfId="768"/>
    <cellStyle name="常规 2 2 2_长沙" xfId="769"/>
    <cellStyle name="常规 2 2 3" xfId="770"/>
    <cellStyle name="常规 2 2 4" xfId="771"/>
    <cellStyle name="常规 2 2 6" xfId="772"/>
    <cellStyle name="常规 2 2 9" xfId="773"/>
    <cellStyle name="常规 6 2 2_长沙" xfId="774"/>
    <cellStyle name="常规 2 2_已审查的6条河流基本情况汇总" xfId="775"/>
    <cellStyle name="常规 2 3" xfId="776"/>
    <cellStyle name="常规 2 3 2" xfId="777"/>
    <cellStyle name="常规 2 3 2 2" xfId="778"/>
    <cellStyle name="好_白莲河概算2012.9.4" xfId="779"/>
    <cellStyle name="常规 2 3 2 3" xfId="780"/>
    <cellStyle name="常规 2 3 2_长沙" xfId="781"/>
    <cellStyle name="常规 2 3 3" xfId="782"/>
    <cellStyle name="常规 2 3 4" xfId="783"/>
    <cellStyle name="常规 2 3_长沙" xfId="784"/>
    <cellStyle name="常规 2 4" xfId="785"/>
    <cellStyle name="常规 2 4 2" xfId="786"/>
    <cellStyle name="常规 2 4 2 2" xfId="787"/>
    <cellStyle name="常规 2 4 2 3" xfId="788"/>
    <cellStyle name="常规 2 4 2_长沙" xfId="789"/>
    <cellStyle name="常规 2 4 3" xfId="790"/>
    <cellStyle name="常规 2 4 4" xfId="791"/>
    <cellStyle name="常规 2 4_长沙" xfId="792"/>
    <cellStyle name="常规 2 5" xfId="793"/>
    <cellStyle name="常规 2 5 2" xfId="794"/>
    <cellStyle name="常规 2 5 3" xfId="795"/>
    <cellStyle name="常规 2 6" xfId="796"/>
    <cellStyle name="常规 2 6 2" xfId="797"/>
    <cellStyle name="常规 2 6 4" xfId="798"/>
    <cellStyle name="常规 2 6 5" xfId="799"/>
    <cellStyle name="常规 2 6_长沙" xfId="800"/>
    <cellStyle name="常规 2 7" xfId="801"/>
    <cellStyle name="常规 2 7 3" xfId="802"/>
    <cellStyle name="常规 3 2_长沙" xfId="803"/>
    <cellStyle name="常规 2 7 4" xfId="804"/>
    <cellStyle name="常规 2 7_长沙" xfId="805"/>
    <cellStyle name="常规 2 8" xfId="806"/>
    <cellStyle name="输入 2" xfId="807"/>
    <cellStyle name="常规 2 8 2" xfId="808"/>
    <cellStyle name="常规 2 8_长沙" xfId="809"/>
    <cellStyle name="常规 2 9" xfId="810"/>
    <cellStyle name="输入 3" xfId="811"/>
    <cellStyle name="常规 20 4" xfId="812"/>
    <cellStyle name="常规 20 5" xfId="813"/>
    <cellStyle name="常规 20 6" xfId="814"/>
    <cellStyle name="常规 20 7" xfId="815"/>
    <cellStyle name="常规 20_长沙" xfId="816"/>
    <cellStyle name="常规 21 2" xfId="817"/>
    <cellStyle name="常规 25" xfId="818"/>
    <cellStyle name="常规 30" xfId="819"/>
    <cellStyle name="常规 25 2" xfId="820"/>
    <cellStyle name="常规 30 2" xfId="821"/>
    <cellStyle name="常规 26" xfId="822"/>
    <cellStyle name="常规 31" xfId="823"/>
    <cellStyle name="常规 26_长沙" xfId="824"/>
    <cellStyle name="常规 31_长沙" xfId="825"/>
    <cellStyle name="常规 27" xfId="826"/>
    <cellStyle name="常规 32" xfId="827"/>
    <cellStyle name="常规 27 2" xfId="828"/>
    <cellStyle name="常规 32 2" xfId="829"/>
    <cellStyle name="常规 27_长沙" xfId="830"/>
    <cellStyle name="常规 32_长沙" xfId="831"/>
    <cellStyle name="常规 29 2" xfId="832"/>
    <cellStyle name="常规 29_长沙" xfId="833"/>
    <cellStyle name="常规 3" xfId="834"/>
    <cellStyle name="常规 3 2" xfId="835"/>
    <cellStyle name="常规 3 2 2" xfId="836"/>
    <cellStyle name="常规 3 2 3" xfId="837"/>
    <cellStyle name="常规 3 2 3 2" xfId="838"/>
    <cellStyle name="常规 3 2 3_长沙" xfId="839"/>
    <cellStyle name="常规 3 2 4" xfId="840"/>
    <cellStyle name="常规 3 2 7" xfId="841"/>
    <cellStyle name="常规 3 2 8" xfId="842"/>
    <cellStyle name="常规 3 2 8 2" xfId="843"/>
    <cellStyle name="常规 3 2 8 3" xfId="844"/>
    <cellStyle name="常规 3 2 8_长沙" xfId="845"/>
    <cellStyle name="常规 3 3" xfId="846"/>
    <cellStyle name="常规 3 3 2" xfId="847"/>
    <cellStyle name="常规 3 3 2 2" xfId="848"/>
    <cellStyle name="常规 3 3 2 3" xfId="849"/>
    <cellStyle name="常规 3 3 2_长沙" xfId="850"/>
    <cellStyle name="常规 3 3_长沙" xfId="851"/>
    <cellStyle name="常规 3 4" xfId="852"/>
    <cellStyle name="常规 3 4_长沙" xfId="853"/>
    <cellStyle name="常规 3 5" xfId="854"/>
    <cellStyle name="常规 3 6" xfId="855"/>
    <cellStyle name="常规 3 8" xfId="856"/>
    <cellStyle name="常规 3 9" xfId="857"/>
    <cellStyle name="常规 3 9 2" xfId="858"/>
    <cellStyle name="样式 13" xfId="859"/>
    <cellStyle name="常规 3 9 3" xfId="860"/>
    <cellStyle name="样式 14" xfId="861"/>
    <cellStyle name="常规 3 9_长沙" xfId="862"/>
    <cellStyle name="常规 30_长沙" xfId="863"/>
    <cellStyle name="常规 32 2 2" xfId="864"/>
    <cellStyle name="常规 32 2_长沙" xfId="865"/>
    <cellStyle name="常规 32 3" xfId="866"/>
    <cellStyle name="常规 32 3 2" xfId="867"/>
    <cellStyle name="常规 32 3_长沙" xfId="868"/>
    <cellStyle name="常规 32 4" xfId="869"/>
    <cellStyle name="常规 33" xfId="870"/>
    <cellStyle name="常规 4" xfId="871"/>
    <cellStyle name="常规 4 10" xfId="872"/>
    <cellStyle name="常规 4 11" xfId="873"/>
    <cellStyle name="常规 4 12" xfId="874"/>
    <cellStyle name="常规 4 13" xfId="875"/>
    <cellStyle name="常规 4 14" xfId="876"/>
    <cellStyle name="常规 4 2" xfId="877"/>
    <cellStyle name="常规 4 2 10" xfId="878"/>
    <cellStyle name="常规 4 2 2" xfId="879"/>
    <cellStyle name="常规 4 4" xfId="880"/>
    <cellStyle name="常规 4 2 2 2" xfId="881"/>
    <cellStyle name="常规 4 4 2" xfId="882"/>
    <cellStyle name="常规 6 4" xfId="883"/>
    <cellStyle name="常规 4 2 2_长沙" xfId="884"/>
    <cellStyle name="常规 4 2 3" xfId="885"/>
    <cellStyle name="常规 4 5" xfId="886"/>
    <cellStyle name="常规 4 2 3 2" xfId="887"/>
    <cellStyle name="常规 7 4" xfId="888"/>
    <cellStyle name="常规 4 2 3_长沙" xfId="889"/>
    <cellStyle name="常规 4 2 4" xfId="890"/>
    <cellStyle name="常规 4 6" xfId="891"/>
    <cellStyle name="常规 4 2 4 2" xfId="892"/>
    <cellStyle name="常规 4 6 2" xfId="893"/>
    <cellStyle name="常规 8 4" xfId="894"/>
    <cellStyle name="常规 4 2 4 3" xfId="895"/>
    <cellStyle name="常规 4 2 4_长沙" xfId="896"/>
    <cellStyle name="常规 4 6_长沙" xfId="897"/>
    <cellStyle name="常规 4 2 5" xfId="898"/>
    <cellStyle name="常规 4 7" xfId="899"/>
    <cellStyle name="常规 4 2 5 2" xfId="900"/>
    <cellStyle name="常规 4 7 2" xfId="901"/>
    <cellStyle name="常规 9 4" xfId="902"/>
    <cellStyle name="常规 4 2 5_长沙" xfId="903"/>
    <cellStyle name="常规 4 7_长沙" xfId="904"/>
    <cellStyle name="常规 4 2 6" xfId="905"/>
    <cellStyle name="常规 4 8" xfId="906"/>
    <cellStyle name="常规 4 2 6 2" xfId="907"/>
    <cellStyle name="常规 4 8 2" xfId="908"/>
    <cellStyle name="常规 4 2 6_长沙" xfId="909"/>
    <cellStyle name="常规 4 8_长沙" xfId="910"/>
    <cellStyle name="常规 4 2 7" xfId="911"/>
    <cellStyle name="常规 4 9" xfId="912"/>
    <cellStyle name="常规 4 2 7 2" xfId="913"/>
    <cellStyle name="常规 4 9 2" xfId="914"/>
    <cellStyle name="常规 4 2 7_长沙" xfId="915"/>
    <cellStyle name="常规 4 9_长沙" xfId="916"/>
    <cellStyle name="常规 4 2 8" xfId="917"/>
    <cellStyle name="常规 4 2 8 2" xfId="918"/>
    <cellStyle name="常规 4 2 8_长沙" xfId="919"/>
    <cellStyle name="常规 4 2 9" xfId="920"/>
    <cellStyle name="常规 4 2_长沙" xfId="921"/>
    <cellStyle name="常规 4 3" xfId="922"/>
    <cellStyle name="样式 19_长沙" xfId="923"/>
    <cellStyle name="常规 4 3 2" xfId="924"/>
    <cellStyle name="常规 5 4" xfId="925"/>
    <cellStyle name="常规 4 3_长沙" xfId="926"/>
    <cellStyle name="常规 4 4 2 2" xfId="927"/>
    <cellStyle name="常规 6 4 2" xfId="928"/>
    <cellStyle name="常规 4 4 2 3" xfId="929"/>
    <cellStyle name="常规 6 4 3" xfId="930"/>
    <cellStyle name="常规 4 4 2 4" xfId="931"/>
    <cellStyle name="常规 4 7 3" xfId="932"/>
    <cellStyle name="常规 4 7 4" xfId="933"/>
    <cellStyle name="常规 4 7 5" xfId="934"/>
    <cellStyle name="常规 4_（表1、表2）" xfId="935"/>
    <cellStyle name="常规 41" xfId="936"/>
    <cellStyle name="常规 5" xfId="937"/>
    <cellStyle name="常规 5 10" xfId="938"/>
    <cellStyle name="常规 5 2" xfId="939"/>
    <cellStyle name="常规 5 2 2" xfId="940"/>
    <cellStyle name="常规 5 2 2 2" xfId="941"/>
    <cellStyle name="常规 5 2 2 3" xfId="942"/>
    <cellStyle name="常规 5 2 2_长沙" xfId="943"/>
    <cellStyle name="常规 5 2 3" xfId="944"/>
    <cellStyle name="常规 5 2 3 2" xfId="945"/>
    <cellStyle name="常规 5 2 3_长沙" xfId="946"/>
    <cellStyle name="常规 5 2 4" xfId="947"/>
    <cellStyle name="常规 5 2 4 2" xfId="948"/>
    <cellStyle name="常规 5 2 5" xfId="949"/>
    <cellStyle name="常规 5 2 6" xfId="950"/>
    <cellStyle name="常规 5 2_长沙" xfId="951"/>
    <cellStyle name="常规 5 3" xfId="952"/>
    <cellStyle name="常规 5 3 2" xfId="953"/>
    <cellStyle name="常规 5 3 3" xfId="954"/>
    <cellStyle name="常规 5 5" xfId="955"/>
    <cellStyle name="常规 5 6" xfId="956"/>
    <cellStyle name="常规 5 7" xfId="957"/>
    <cellStyle name="常规 5 8" xfId="958"/>
    <cellStyle name="常规 5 9" xfId="959"/>
    <cellStyle name="常规 5_长沙" xfId="960"/>
    <cellStyle name="常规 6" xfId="961"/>
    <cellStyle name="常规 6 2" xfId="962"/>
    <cellStyle name="常规 6 2 2" xfId="963"/>
    <cellStyle name="常规 6 2 2 2" xfId="964"/>
    <cellStyle name="常规 6 2_长沙" xfId="965"/>
    <cellStyle name="常规 6 3" xfId="966"/>
    <cellStyle name="常规 6 3 2" xfId="967"/>
    <cellStyle name="常规 6 6" xfId="968"/>
    <cellStyle name="常规 6 7" xfId="969"/>
    <cellStyle name="好_雨湖区加快灾后水利薄弱环节建设实施方案附表（印发稿） 2" xfId="970"/>
    <cellStyle name="常规 6 7 2" xfId="971"/>
    <cellStyle name="常规 6 7_长沙" xfId="972"/>
    <cellStyle name="常规 6 8" xfId="973"/>
    <cellStyle name="常规 6 8 2" xfId="974"/>
    <cellStyle name="常规 6 8_长沙" xfId="975"/>
    <cellStyle name="常规 6_长沙" xfId="976"/>
    <cellStyle name="常规 62" xfId="977"/>
    <cellStyle name="常规 63" xfId="978"/>
    <cellStyle name="常规 67" xfId="979"/>
    <cellStyle name="常规 69" xfId="980"/>
    <cellStyle name="常规 7" xfId="981"/>
    <cellStyle name="常规 7 2" xfId="982"/>
    <cellStyle name="常规 7 2 2" xfId="983"/>
    <cellStyle name="常规 7 2 2 2" xfId="984"/>
    <cellStyle name="常规 7 2 2 3" xfId="985"/>
    <cellStyle name="常规 7 2 2 3 2" xfId="986"/>
    <cellStyle name="常规 7 2 2 3 2 2" xfId="987"/>
    <cellStyle name="常规 7 2 2 3 2_长沙" xfId="988"/>
    <cellStyle name="常规 7 2 2 3 3" xfId="989"/>
    <cellStyle name="常规 7 2 2 3 3 2" xfId="990"/>
    <cellStyle name="常规 7 2 2 3 3_长沙" xfId="991"/>
    <cellStyle name="常规 7 2 2 3 4" xfId="992"/>
    <cellStyle name="常规 7 2 2 3_长沙" xfId="993"/>
    <cellStyle name="常规 7 2 2 4" xfId="994"/>
    <cellStyle name="常规 7 2 3" xfId="995"/>
    <cellStyle name="常规 7 2 3 2" xfId="996"/>
    <cellStyle name="常规 7 2 4" xfId="997"/>
    <cellStyle name="常规 7 2 4 2" xfId="998"/>
    <cellStyle name="常规 7 2 4_长沙" xfId="999"/>
    <cellStyle name="常规 7 2 5" xfId="1000"/>
    <cellStyle name="常规 7 2 5 2" xfId="1001"/>
    <cellStyle name="常规 7 2 5_长沙" xfId="1002"/>
    <cellStyle name="常规 7 2 6" xfId="1003"/>
    <cellStyle name="常规 7 2_一般小2型" xfId="1004"/>
    <cellStyle name="常规 7 3" xfId="1005"/>
    <cellStyle name="常规 7 4_长沙" xfId="1006"/>
    <cellStyle name="常规 7 43" xfId="1007"/>
    <cellStyle name="常规 7 5" xfId="1008"/>
    <cellStyle name="常规 7_长沙" xfId="1009"/>
    <cellStyle name="常规 70" xfId="1010"/>
    <cellStyle name="常规 78" xfId="1011"/>
    <cellStyle name="常规 8" xfId="1012"/>
    <cellStyle name="常规 8 2" xfId="1013"/>
    <cellStyle name="常规 8 2 2" xfId="1014"/>
    <cellStyle name="常规 8 2_长沙" xfId="1015"/>
    <cellStyle name="常规 8 3" xfId="1016"/>
    <cellStyle name="常规 8_长沙" xfId="1017"/>
    <cellStyle name="常规 80" xfId="1018"/>
    <cellStyle name="常规 81" xfId="1019"/>
    <cellStyle name="常规 9" xfId="1020"/>
    <cellStyle name="常规 9 2 2" xfId="1021"/>
    <cellStyle name="常规 9 2_长沙" xfId="1022"/>
    <cellStyle name="常规 9 3" xfId="1023"/>
    <cellStyle name="常规 9_长沙" xfId="1024"/>
    <cellStyle name="分级显示行_1_Book1" xfId="1025"/>
    <cellStyle name="兣" xfId="1026"/>
    <cellStyle name="好 2_长沙" xfId="1027"/>
    <cellStyle name="好 3" xfId="1028"/>
    <cellStyle name="好 3 2" xfId="1029"/>
    <cellStyle name="好 3_长沙" xfId="1030"/>
    <cellStyle name="好_(零陵区防汛办）通知附表 2" xfId="1031"/>
    <cellStyle name="好_(湘潭市)加快灾后水利薄弱环节建设实施方案附表（印发稿）" xfId="1032"/>
    <cellStyle name="好_(湘潭市)加快灾后水利薄弱环节建设实施方案附表（印发稿） 2" xfId="1033"/>
    <cellStyle name="好_(湘潭市)加快灾后水利薄弱环节建设实施方案附表（印发稿）_长沙" xfId="1034"/>
    <cellStyle name="好_2014一般小二型水库审批附表21" xfId="1035"/>
    <cellStyle name="好_2014一般小二型水库审批附表21 2" xfId="1036"/>
    <cellStyle name="好_2014一般小二型水库审批附表21 3" xfId="1037"/>
    <cellStyle name="好_2014一般小二型水库审批附表21_长沙" xfId="1038"/>
    <cellStyle name="好_白莲河概算2012.9.4 2" xfId="1039"/>
    <cellStyle name="好_衡阳县演陂流域规划2012.10.27" xfId="1040"/>
    <cellStyle name="好_峡山等2013一般小二型水库审批附表" xfId="1041"/>
    <cellStyle name="好_峡山等2013一般小二型水库审批附表 2" xfId="1042"/>
    <cellStyle name="好_峡山等2013一般小二型水库审批附表 3" xfId="1043"/>
    <cellStyle name="好_峡山等2013一般小二型水库审批附表_长沙" xfId="1044"/>
    <cellStyle name="好_湘乡市加快灾后水利薄弱环节建设实施方案附表（印发稿）xxl_长沙" xfId="1045"/>
    <cellStyle name="好_湘阴县梅花塘等13座一般小二型水库批复汇总表" xfId="1046"/>
    <cellStyle name="好_湘阴县梅花塘等13座一般小二型水库批复汇总表 2" xfId="1047"/>
    <cellStyle name="好_湘阴县梅花塘等13座一般小二型水库批复汇总表 3" xfId="1048"/>
    <cellStyle name="好_湘阴县梅花塘等13座一般小二型水库批复汇总表_长沙" xfId="1049"/>
    <cellStyle name="好_小型病险水库除险加固项目表(8.15) 2" xfId="1050"/>
    <cellStyle name="好_小型病险水库除险加固项目表(8.15)_长沙" xfId="1051"/>
    <cellStyle name="好_小型病险水库除险加固项目表(修改)" xfId="1052"/>
    <cellStyle name="好_小型病险水库除险加固项目表(修改) 2" xfId="1053"/>
    <cellStyle name="好_小型病险水库除险加固项目表(修改)_长沙" xfId="1054"/>
    <cellStyle name="好_野猪村等9座小一型水库水库审批附表1 2" xfId="1055"/>
    <cellStyle name="好_野猪村等9座小一型水库水库审批附表1_长沙" xfId="1056"/>
    <cellStyle name="好_雨湖区加快灾后水利薄弱环节建设实施方案附表（印发稿）" xfId="1057"/>
    <cellStyle name="好_雨湖区加快灾后水利薄弱环节建设实施方案附表（印发稿）_长沙" xfId="1058"/>
    <cellStyle name="好_岳塘区8月16日加快灾后水利薄弱环节建设实施方案附表（印发稿）" xfId="1059"/>
    <cellStyle name="好_岳塘区8月16日加快灾后水利薄弱环节建设实施方案附表（印发稿） 2" xfId="1060"/>
    <cellStyle name="好_岳塘区8月16日加快灾后水利薄弱环节建设实施方案附表（印发稿）_长沙" xfId="1061"/>
    <cellStyle name="好_长沙" xfId="1062"/>
    <cellStyle name="后继超级链接_2002年深圳倍得福工作底稿(陈)" xfId="1063"/>
    <cellStyle name="汇总 2" xfId="1064"/>
    <cellStyle name="汇总 3" xfId="1065"/>
    <cellStyle name="会计科目参数" xfId="1066"/>
    <cellStyle name="会计科目类别" xfId="1067"/>
    <cellStyle name="计算 2" xfId="1068"/>
    <cellStyle name="检查单元格 3" xfId="1069"/>
    <cellStyle name="解释性文本 2" xfId="1070"/>
    <cellStyle name="警告文本 2" xfId="1071"/>
    <cellStyle name="警告文本 3" xfId="1072"/>
    <cellStyle name="链接单元格 2" xfId="1073"/>
    <cellStyle name="链接单元格 3" xfId="1074"/>
    <cellStyle name="內" xfId="1075"/>
    <cellStyle name="內_长沙" xfId="1076"/>
    <cellStyle name="霓付 [0]_1202" xfId="1077"/>
    <cellStyle name="霓付_1202" xfId="1078"/>
    <cellStyle name="烹拳 [0]_1202" xfId="1079"/>
    <cellStyle name="烹拳_1202" xfId="1080"/>
    <cellStyle name="普通_ 白土" xfId="1081"/>
    <cellStyle name="千分位_ 白土" xfId="1082"/>
    <cellStyle name="千位[0]_ 应交税金审定表" xfId="1083"/>
    <cellStyle name="千位_ 应交税金审定表" xfId="1084"/>
    <cellStyle name="千位分隔 2" xfId="1085"/>
    <cellStyle name="钎霖_(沥焊何巩)岿喊牢盔拌裙" xfId="1086"/>
    <cellStyle name="强调文字颜色 1 2" xfId="1087"/>
    <cellStyle name="强调文字颜色 2 2" xfId="1088"/>
    <cellStyle name="强调文字颜色 2 3" xfId="1089"/>
    <cellStyle name="强调文字颜色 3 2" xfId="1090"/>
    <cellStyle name="强调文字颜色 4 2" xfId="1091"/>
    <cellStyle name="强调文字颜色 4 3" xfId="1092"/>
    <cellStyle name="强调文字颜色 5 3" xfId="1093"/>
    <cellStyle name="强调文字颜色 6 2" xfId="1094"/>
    <cellStyle name="适中 2" xfId="1095"/>
    <cellStyle name="适中 3" xfId="1096"/>
    <cellStyle name="适中 3 2" xfId="1097"/>
    <cellStyle name="适中 3_长沙" xfId="1098"/>
    <cellStyle name="输出 2" xfId="1099"/>
    <cellStyle name="输出 3" xfId="1100"/>
    <cellStyle name="杔" xfId="1101"/>
    <cellStyle name="完" xfId="1102"/>
    <cellStyle name="样式 10" xfId="1103"/>
    <cellStyle name="样式 11" xfId="1104"/>
    <cellStyle name="样式 12" xfId="1105"/>
    <cellStyle name="样式 16" xfId="1106"/>
    <cellStyle name="样式 17" xfId="1107"/>
    <cellStyle name="样式 18" xfId="1108"/>
    <cellStyle name="样式 19" xfId="1109"/>
    <cellStyle name="样式 19 2" xfId="1110"/>
    <cellStyle name="样式 2" xfId="1111"/>
    <cellStyle name="样式 20_长沙" xfId="1112"/>
    <cellStyle name="样式 3" xfId="1113"/>
    <cellStyle name="样式 4" xfId="1114"/>
    <cellStyle name="样式 5" xfId="1115"/>
    <cellStyle name="样式 6" xfId="1116"/>
    <cellStyle name="样式 7" xfId="1117"/>
    <cellStyle name="样式 8" xfId="1118"/>
    <cellStyle name="样式 9" xfId="1119"/>
    <cellStyle name="一般_2007.11.19balance sheet" xfId="1120"/>
    <cellStyle name="昗弨_BOOKSHIP" xfId="1121"/>
    <cellStyle name="着色 1" xfId="1122"/>
    <cellStyle name="着色 1 2" xfId="1123"/>
    <cellStyle name="着色 1 2 2" xfId="1124"/>
    <cellStyle name="着色 1 3" xfId="1125"/>
    <cellStyle name="着色 1 4" xfId="1126"/>
    <cellStyle name="着色 2" xfId="1127"/>
    <cellStyle name="着色 2 2" xfId="1128"/>
    <cellStyle name="着色 2 2 2" xfId="1129"/>
    <cellStyle name="着色 2 3" xfId="1130"/>
    <cellStyle name="着色 2 4" xfId="1131"/>
    <cellStyle name="着色 3" xfId="1132"/>
    <cellStyle name="着色 3 2" xfId="1133"/>
    <cellStyle name="着色 3 2 2" xfId="1134"/>
    <cellStyle name="着色 3 3" xfId="1135"/>
    <cellStyle name="着色 3 4" xfId="1136"/>
    <cellStyle name="着色 4" xfId="1137"/>
    <cellStyle name="着色 4 2" xfId="1138"/>
    <cellStyle name="着色 4 3" xfId="1139"/>
    <cellStyle name="着色 4 4" xfId="1140"/>
    <cellStyle name="着色 5" xfId="1141"/>
    <cellStyle name="着色 5 2" xfId="1142"/>
    <cellStyle name="着色 5 2 2" xfId="1143"/>
    <cellStyle name="着色 5 3" xfId="1144"/>
    <cellStyle name="着色 6" xfId="1145"/>
    <cellStyle name="着色 6 2" xfId="1146"/>
    <cellStyle name="着色 6 2 2" xfId="1147"/>
    <cellStyle name="着色 6 4" xfId="1148"/>
    <cellStyle name="寘嬫愗傝 [0.00]_PRODUCT DETAIL Q1" xfId="1149"/>
    <cellStyle name="注释 2" xfId="1150"/>
    <cellStyle name="注释 3" xfId="1151"/>
    <cellStyle name="资产" xfId="1152"/>
    <cellStyle name="콤마 [0]_BOILER-CO1" xfId="1153"/>
    <cellStyle name="콤마_BOILER-CO1" xfId="1154"/>
    <cellStyle name="통화 [0]_BOILER-CO1" xfId="1155"/>
    <cellStyle name="표준_0N-HANDLING " xfId="11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\Desktop\&#23567;&#22411;&#22269;&#23478;&#35268;&#21010;-B\&#65281;&#23454;&#26045;&#38454;&#27573;\&#65281;1070&#23457;&#26597;&#24037;&#20316;-XSJG&#12304;2010&#12305;28&#21495;-10.9.2&#25913;\05&#23457;&#26597;&#24037;&#20316;&#65288;&#34920;3-1&#12289;&#34920;3-2&#12289;&#34920;4&#65289;-10.12.7&#20462;&#25913;&#2151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修改说明"/>
      <sheetName val="表3-1(批文)"/>
      <sheetName val="表3-2(汇总)"/>
      <sheetName val="伍家洞"/>
      <sheetName val="乌江"/>
      <sheetName val="水库名称编号"/>
      <sheetName val="基本元素"/>
      <sheetName val="Sheet1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38"/>
  <sheetViews>
    <sheetView tabSelected="1" view="pageBreakPreview" zoomScale="85" zoomScaleNormal="85" zoomScaleSheetLayoutView="85" workbookViewId="0">
      <selection activeCell="J13" sqref="J13"/>
    </sheetView>
  </sheetViews>
  <sheetFormatPr defaultColWidth="9" defaultRowHeight="14.25"/>
  <cols>
    <col min="1" max="1" width="5.25" style="19" customWidth="1"/>
    <col min="2" max="2" width="9.875" style="20" customWidth="1"/>
    <col min="3" max="3" width="9.75" style="20" customWidth="1"/>
    <col min="4" max="4" width="7.25" style="20" customWidth="1"/>
    <col min="5" max="5" width="9.25" style="20" customWidth="1"/>
    <col min="6" max="6" width="9.375" style="20" customWidth="1"/>
    <col min="7" max="9" width="7.625" style="20" customWidth="1"/>
    <col min="10" max="10" width="8.125" style="20" customWidth="1"/>
    <col min="11" max="11" width="8" style="20" customWidth="1"/>
    <col min="12" max="12" width="9.75" style="20" customWidth="1"/>
    <col min="13" max="13" width="8.125" style="20" customWidth="1"/>
    <col min="14" max="14" width="9.75" style="20" customWidth="1"/>
    <col min="15" max="15" width="6.25" style="20" customWidth="1"/>
    <col min="16" max="16" width="8.625" style="20" customWidth="1"/>
    <col min="17" max="17" width="14.125" style="20" hidden="1" customWidth="1"/>
    <col min="18" max="18" width="12.625" style="20"/>
    <col min="19" max="251" width="9" style="20"/>
    <col min="252" max="252" width="5.25" style="20" customWidth="1"/>
    <col min="253" max="253" width="9.875" style="20" customWidth="1"/>
    <col min="254" max="254" width="9.75" style="20" customWidth="1"/>
    <col min="255" max="255" width="9.625" style="20" customWidth="1"/>
    <col min="256" max="256" width="9.25" style="20" customWidth="1"/>
    <col min="257" max="257" width="10.75" style="20" customWidth="1"/>
    <col min="258" max="258" width="7.625" style="20" customWidth="1"/>
    <col min="259" max="260" width="11" style="20" customWidth="1"/>
    <col min="261" max="261" width="12.125" style="20" customWidth="1"/>
    <col min="262" max="262" width="12.375" style="20" customWidth="1"/>
    <col min="263" max="263" width="9.75" style="20" customWidth="1"/>
    <col min="264" max="264" width="9.625" style="20" customWidth="1"/>
    <col min="265" max="265" width="8.25" style="20" customWidth="1"/>
    <col min="266" max="507" width="9" style="20"/>
    <col min="508" max="508" width="5.25" style="20" customWidth="1"/>
    <col min="509" max="509" width="9.875" style="20" customWidth="1"/>
    <col min="510" max="510" width="9.75" style="20" customWidth="1"/>
    <col min="511" max="511" width="9.625" style="20" customWidth="1"/>
    <col min="512" max="512" width="9.25" style="20" customWidth="1"/>
    <col min="513" max="513" width="10.75" style="20" customWidth="1"/>
    <col min="514" max="514" width="7.625" style="20" customWidth="1"/>
    <col min="515" max="516" width="11" style="20" customWidth="1"/>
    <col min="517" max="517" width="12.125" style="20" customWidth="1"/>
    <col min="518" max="518" width="12.375" style="20" customWidth="1"/>
    <col min="519" max="519" width="9.75" style="20" customWidth="1"/>
    <col min="520" max="520" width="9.625" style="20" customWidth="1"/>
    <col min="521" max="521" width="8.25" style="20" customWidth="1"/>
    <col min="522" max="763" width="9" style="20"/>
    <col min="764" max="764" width="5.25" style="20" customWidth="1"/>
    <col min="765" max="765" width="9.875" style="20" customWidth="1"/>
    <col min="766" max="766" width="9.75" style="20" customWidth="1"/>
    <col min="767" max="767" width="9.625" style="20" customWidth="1"/>
    <col min="768" max="768" width="9.25" style="20" customWidth="1"/>
    <col min="769" max="769" width="10.75" style="20" customWidth="1"/>
    <col min="770" max="770" width="7.625" style="20" customWidth="1"/>
    <col min="771" max="772" width="11" style="20" customWidth="1"/>
    <col min="773" max="773" width="12.125" style="20" customWidth="1"/>
    <col min="774" max="774" width="12.375" style="20" customWidth="1"/>
    <col min="775" max="775" width="9.75" style="20" customWidth="1"/>
    <col min="776" max="776" width="9.625" style="20" customWidth="1"/>
    <col min="777" max="777" width="8.25" style="20" customWidth="1"/>
    <col min="778" max="1019" width="9" style="20"/>
    <col min="1020" max="1020" width="5.25" style="20" customWidth="1"/>
    <col min="1021" max="1021" width="9.875" style="20" customWidth="1"/>
    <col min="1022" max="1022" width="9.75" style="20" customWidth="1"/>
    <col min="1023" max="1023" width="9.625" style="20" customWidth="1"/>
    <col min="1024" max="1024" width="9.25" style="20" customWidth="1"/>
    <col min="1025" max="1025" width="10.75" style="20" customWidth="1"/>
    <col min="1026" max="1026" width="7.625" style="20" customWidth="1"/>
    <col min="1027" max="1028" width="11" style="20" customWidth="1"/>
    <col min="1029" max="1029" width="12.125" style="20" customWidth="1"/>
    <col min="1030" max="1030" width="12.375" style="20" customWidth="1"/>
    <col min="1031" max="1031" width="9.75" style="20" customWidth="1"/>
    <col min="1032" max="1032" width="9.625" style="20" customWidth="1"/>
    <col min="1033" max="1033" width="8.25" style="20" customWidth="1"/>
    <col min="1034" max="1275" width="9" style="20"/>
    <col min="1276" max="1276" width="5.25" style="20" customWidth="1"/>
    <col min="1277" max="1277" width="9.875" style="20" customWidth="1"/>
    <col min="1278" max="1278" width="9.75" style="20" customWidth="1"/>
    <col min="1279" max="1279" width="9.625" style="20" customWidth="1"/>
    <col min="1280" max="1280" width="9.25" style="20" customWidth="1"/>
    <col min="1281" max="1281" width="10.75" style="20" customWidth="1"/>
    <col min="1282" max="1282" width="7.625" style="20" customWidth="1"/>
    <col min="1283" max="1284" width="11" style="20" customWidth="1"/>
    <col min="1285" max="1285" width="12.125" style="20" customWidth="1"/>
    <col min="1286" max="1286" width="12.375" style="20" customWidth="1"/>
    <col min="1287" max="1287" width="9.75" style="20" customWidth="1"/>
    <col min="1288" max="1288" width="9.625" style="20" customWidth="1"/>
    <col min="1289" max="1289" width="8.25" style="20" customWidth="1"/>
    <col min="1290" max="1531" width="9" style="20"/>
    <col min="1532" max="1532" width="5.25" style="20" customWidth="1"/>
    <col min="1533" max="1533" width="9.875" style="20" customWidth="1"/>
    <col min="1534" max="1534" width="9.75" style="20" customWidth="1"/>
    <col min="1535" max="1535" width="9.625" style="20" customWidth="1"/>
    <col min="1536" max="1536" width="9.25" style="20" customWidth="1"/>
    <col min="1537" max="1537" width="10.75" style="20" customWidth="1"/>
    <col min="1538" max="1538" width="7.625" style="20" customWidth="1"/>
    <col min="1539" max="1540" width="11" style="20" customWidth="1"/>
    <col min="1541" max="1541" width="12.125" style="20" customWidth="1"/>
    <col min="1542" max="1542" width="12.375" style="20" customWidth="1"/>
    <col min="1543" max="1543" width="9.75" style="20" customWidth="1"/>
    <col min="1544" max="1544" width="9.625" style="20" customWidth="1"/>
    <col min="1545" max="1545" width="8.25" style="20" customWidth="1"/>
    <col min="1546" max="1787" width="9" style="20"/>
    <col min="1788" max="1788" width="5.25" style="20" customWidth="1"/>
    <col min="1789" max="1789" width="9.875" style="20" customWidth="1"/>
    <col min="1790" max="1790" width="9.75" style="20" customWidth="1"/>
    <col min="1791" max="1791" width="9.625" style="20" customWidth="1"/>
    <col min="1792" max="1792" width="9.25" style="20" customWidth="1"/>
    <col min="1793" max="1793" width="10.75" style="20" customWidth="1"/>
    <col min="1794" max="1794" width="7.625" style="20" customWidth="1"/>
    <col min="1795" max="1796" width="11" style="20" customWidth="1"/>
    <col min="1797" max="1797" width="12.125" style="20" customWidth="1"/>
    <col min="1798" max="1798" width="12.375" style="20" customWidth="1"/>
    <col min="1799" max="1799" width="9.75" style="20" customWidth="1"/>
    <col min="1800" max="1800" width="9.625" style="20" customWidth="1"/>
    <col min="1801" max="1801" width="8.25" style="20" customWidth="1"/>
    <col min="1802" max="2043" width="9" style="20"/>
    <col min="2044" max="2044" width="5.25" style="20" customWidth="1"/>
    <col min="2045" max="2045" width="9.875" style="20" customWidth="1"/>
    <col min="2046" max="2046" width="9.75" style="20" customWidth="1"/>
    <col min="2047" max="2047" width="9.625" style="20" customWidth="1"/>
    <col min="2048" max="2048" width="9.25" style="20" customWidth="1"/>
    <col min="2049" max="2049" width="10.75" style="20" customWidth="1"/>
    <col min="2050" max="2050" width="7.625" style="20" customWidth="1"/>
    <col min="2051" max="2052" width="11" style="20" customWidth="1"/>
    <col min="2053" max="2053" width="12.125" style="20" customWidth="1"/>
    <col min="2054" max="2054" width="12.375" style="20" customWidth="1"/>
    <col min="2055" max="2055" width="9.75" style="20" customWidth="1"/>
    <col min="2056" max="2056" width="9.625" style="20" customWidth="1"/>
    <col min="2057" max="2057" width="8.25" style="20" customWidth="1"/>
    <col min="2058" max="2299" width="9" style="20"/>
    <col min="2300" max="2300" width="5.25" style="20" customWidth="1"/>
    <col min="2301" max="2301" width="9.875" style="20" customWidth="1"/>
    <col min="2302" max="2302" width="9.75" style="20" customWidth="1"/>
    <col min="2303" max="2303" width="9.625" style="20" customWidth="1"/>
    <col min="2304" max="2304" width="9.25" style="20" customWidth="1"/>
    <col min="2305" max="2305" width="10.75" style="20" customWidth="1"/>
    <col min="2306" max="2306" width="7.625" style="20" customWidth="1"/>
    <col min="2307" max="2308" width="11" style="20" customWidth="1"/>
    <col min="2309" max="2309" width="12.125" style="20" customWidth="1"/>
    <col min="2310" max="2310" width="12.375" style="20" customWidth="1"/>
    <col min="2311" max="2311" width="9.75" style="20" customWidth="1"/>
    <col min="2312" max="2312" width="9.625" style="20" customWidth="1"/>
    <col min="2313" max="2313" width="8.25" style="20" customWidth="1"/>
    <col min="2314" max="2555" width="9" style="20"/>
    <col min="2556" max="2556" width="5.25" style="20" customWidth="1"/>
    <col min="2557" max="2557" width="9.875" style="20" customWidth="1"/>
    <col min="2558" max="2558" width="9.75" style="20" customWidth="1"/>
    <col min="2559" max="2559" width="9.625" style="20" customWidth="1"/>
    <col min="2560" max="2560" width="9.25" style="20" customWidth="1"/>
    <col min="2561" max="2561" width="10.75" style="20" customWidth="1"/>
    <col min="2562" max="2562" width="7.625" style="20" customWidth="1"/>
    <col min="2563" max="2564" width="11" style="20" customWidth="1"/>
    <col min="2565" max="2565" width="12.125" style="20" customWidth="1"/>
    <col min="2566" max="2566" width="12.375" style="20" customWidth="1"/>
    <col min="2567" max="2567" width="9.75" style="20" customWidth="1"/>
    <col min="2568" max="2568" width="9.625" style="20" customWidth="1"/>
    <col min="2569" max="2569" width="8.25" style="20" customWidth="1"/>
    <col min="2570" max="2811" width="9" style="20"/>
    <col min="2812" max="2812" width="5.25" style="20" customWidth="1"/>
    <col min="2813" max="2813" width="9.875" style="20" customWidth="1"/>
    <col min="2814" max="2814" width="9.75" style="20" customWidth="1"/>
    <col min="2815" max="2815" width="9.625" style="20" customWidth="1"/>
    <col min="2816" max="2816" width="9.25" style="20" customWidth="1"/>
    <col min="2817" max="2817" width="10.75" style="20" customWidth="1"/>
    <col min="2818" max="2818" width="7.625" style="20" customWidth="1"/>
    <col min="2819" max="2820" width="11" style="20" customWidth="1"/>
    <col min="2821" max="2821" width="12.125" style="20" customWidth="1"/>
    <col min="2822" max="2822" width="12.375" style="20" customWidth="1"/>
    <col min="2823" max="2823" width="9.75" style="20" customWidth="1"/>
    <col min="2824" max="2824" width="9.625" style="20" customWidth="1"/>
    <col min="2825" max="2825" width="8.25" style="20" customWidth="1"/>
    <col min="2826" max="3067" width="9" style="20"/>
    <col min="3068" max="3068" width="5.25" style="20" customWidth="1"/>
    <col min="3069" max="3069" width="9.875" style="20" customWidth="1"/>
    <col min="3070" max="3070" width="9.75" style="20" customWidth="1"/>
    <col min="3071" max="3071" width="9.625" style="20" customWidth="1"/>
    <col min="3072" max="3072" width="9.25" style="20" customWidth="1"/>
    <col min="3073" max="3073" width="10.75" style="20" customWidth="1"/>
    <col min="3074" max="3074" width="7.625" style="20" customWidth="1"/>
    <col min="3075" max="3076" width="11" style="20" customWidth="1"/>
    <col min="3077" max="3077" width="12.125" style="20" customWidth="1"/>
    <col min="3078" max="3078" width="12.375" style="20" customWidth="1"/>
    <col min="3079" max="3079" width="9.75" style="20" customWidth="1"/>
    <col min="3080" max="3080" width="9.625" style="20" customWidth="1"/>
    <col min="3081" max="3081" width="8.25" style="20" customWidth="1"/>
    <col min="3082" max="3323" width="9" style="20"/>
    <col min="3324" max="3324" width="5.25" style="20" customWidth="1"/>
    <col min="3325" max="3325" width="9.875" style="20" customWidth="1"/>
    <col min="3326" max="3326" width="9.75" style="20" customWidth="1"/>
    <col min="3327" max="3327" width="9.625" style="20" customWidth="1"/>
    <col min="3328" max="3328" width="9.25" style="20" customWidth="1"/>
    <col min="3329" max="3329" width="10.75" style="20" customWidth="1"/>
    <col min="3330" max="3330" width="7.625" style="20" customWidth="1"/>
    <col min="3331" max="3332" width="11" style="20" customWidth="1"/>
    <col min="3333" max="3333" width="12.125" style="20" customWidth="1"/>
    <col min="3334" max="3334" width="12.375" style="20" customWidth="1"/>
    <col min="3335" max="3335" width="9.75" style="20" customWidth="1"/>
    <col min="3336" max="3336" width="9.625" style="20" customWidth="1"/>
    <col min="3337" max="3337" width="8.25" style="20" customWidth="1"/>
    <col min="3338" max="3579" width="9" style="20"/>
    <col min="3580" max="3580" width="5.25" style="20" customWidth="1"/>
    <col min="3581" max="3581" width="9.875" style="20" customWidth="1"/>
    <col min="3582" max="3582" width="9.75" style="20" customWidth="1"/>
    <col min="3583" max="3583" width="9.625" style="20" customWidth="1"/>
    <col min="3584" max="3584" width="9.25" style="20" customWidth="1"/>
    <col min="3585" max="3585" width="10.75" style="20" customWidth="1"/>
    <col min="3586" max="3586" width="7.625" style="20" customWidth="1"/>
    <col min="3587" max="3588" width="11" style="20" customWidth="1"/>
    <col min="3589" max="3589" width="12.125" style="20" customWidth="1"/>
    <col min="3590" max="3590" width="12.375" style="20" customWidth="1"/>
    <col min="3591" max="3591" width="9.75" style="20" customWidth="1"/>
    <col min="3592" max="3592" width="9.625" style="20" customWidth="1"/>
    <col min="3593" max="3593" width="8.25" style="20" customWidth="1"/>
    <col min="3594" max="3835" width="9" style="20"/>
    <col min="3836" max="3836" width="5.25" style="20" customWidth="1"/>
    <col min="3837" max="3837" width="9.875" style="20" customWidth="1"/>
    <col min="3838" max="3838" width="9.75" style="20" customWidth="1"/>
    <col min="3839" max="3839" width="9.625" style="20" customWidth="1"/>
    <col min="3840" max="3840" width="9.25" style="20" customWidth="1"/>
    <col min="3841" max="3841" width="10.75" style="20" customWidth="1"/>
    <col min="3842" max="3842" width="7.625" style="20" customWidth="1"/>
    <col min="3843" max="3844" width="11" style="20" customWidth="1"/>
    <col min="3845" max="3845" width="12.125" style="20" customWidth="1"/>
    <col min="3846" max="3846" width="12.375" style="20" customWidth="1"/>
    <col min="3847" max="3847" width="9.75" style="20" customWidth="1"/>
    <col min="3848" max="3848" width="9.625" style="20" customWidth="1"/>
    <col min="3849" max="3849" width="8.25" style="20" customWidth="1"/>
    <col min="3850" max="4091" width="9" style="20"/>
    <col min="4092" max="4092" width="5.25" style="20" customWidth="1"/>
    <col min="4093" max="4093" width="9.875" style="20" customWidth="1"/>
    <col min="4094" max="4094" width="9.75" style="20" customWidth="1"/>
    <col min="4095" max="4095" width="9.625" style="20" customWidth="1"/>
    <col min="4096" max="4096" width="9.25" style="20" customWidth="1"/>
    <col min="4097" max="4097" width="10.75" style="20" customWidth="1"/>
    <col min="4098" max="4098" width="7.625" style="20" customWidth="1"/>
    <col min="4099" max="4100" width="11" style="20" customWidth="1"/>
    <col min="4101" max="4101" width="12.125" style="20" customWidth="1"/>
    <col min="4102" max="4102" width="12.375" style="20" customWidth="1"/>
    <col min="4103" max="4103" width="9.75" style="20" customWidth="1"/>
    <col min="4104" max="4104" width="9.625" style="20" customWidth="1"/>
    <col min="4105" max="4105" width="8.25" style="20" customWidth="1"/>
    <col min="4106" max="4347" width="9" style="20"/>
    <col min="4348" max="4348" width="5.25" style="20" customWidth="1"/>
    <col min="4349" max="4349" width="9.875" style="20" customWidth="1"/>
    <col min="4350" max="4350" width="9.75" style="20" customWidth="1"/>
    <col min="4351" max="4351" width="9.625" style="20" customWidth="1"/>
    <col min="4352" max="4352" width="9.25" style="20" customWidth="1"/>
    <col min="4353" max="4353" width="10.75" style="20" customWidth="1"/>
    <col min="4354" max="4354" width="7.625" style="20" customWidth="1"/>
    <col min="4355" max="4356" width="11" style="20" customWidth="1"/>
    <col min="4357" max="4357" width="12.125" style="20" customWidth="1"/>
    <col min="4358" max="4358" width="12.375" style="20" customWidth="1"/>
    <col min="4359" max="4359" width="9.75" style="20" customWidth="1"/>
    <col min="4360" max="4360" width="9.625" style="20" customWidth="1"/>
    <col min="4361" max="4361" width="8.25" style="20" customWidth="1"/>
    <col min="4362" max="4603" width="9" style="20"/>
    <col min="4604" max="4604" width="5.25" style="20" customWidth="1"/>
    <col min="4605" max="4605" width="9.875" style="20" customWidth="1"/>
    <col min="4606" max="4606" width="9.75" style="20" customWidth="1"/>
    <col min="4607" max="4607" width="9.625" style="20" customWidth="1"/>
    <col min="4608" max="4608" width="9.25" style="20" customWidth="1"/>
    <col min="4609" max="4609" width="10.75" style="20" customWidth="1"/>
    <col min="4610" max="4610" width="7.625" style="20" customWidth="1"/>
    <col min="4611" max="4612" width="11" style="20" customWidth="1"/>
    <col min="4613" max="4613" width="12.125" style="20" customWidth="1"/>
    <col min="4614" max="4614" width="12.375" style="20" customWidth="1"/>
    <col min="4615" max="4615" width="9.75" style="20" customWidth="1"/>
    <col min="4616" max="4616" width="9.625" style="20" customWidth="1"/>
    <col min="4617" max="4617" width="8.25" style="20" customWidth="1"/>
    <col min="4618" max="4859" width="9" style="20"/>
    <col min="4860" max="4860" width="5.25" style="20" customWidth="1"/>
    <col min="4861" max="4861" width="9.875" style="20" customWidth="1"/>
    <col min="4862" max="4862" width="9.75" style="20" customWidth="1"/>
    <col min="4863" max="4863" width="9.625" style="20" customWidth="1"/>
    <col min="4864" max="4864" width="9.25" style="20" customWidth="1"/>
    <col min="4865" max="4865" width="10.75" style="20" customWidth="1"/>
    <col min="4866" max="4866" width="7.625" style="20" customWidth="1"/>
    <col min="4867" max="4868" width="11" style="20" customWidth="1"/>
    <col min="4869" max="4869" width="12.125" style="20" customWidth="1"/>
    <col min="4870" max="4870" width="12.375" style="20" customWidth="1"/>
    <col min="4871" max="4871" width="9.75" style="20" customWidth="1"/>
    <col min="4872" max="4872" width="9.625" style="20" customWidth="1"/>
    <col min="4873" max="4873" width="8.25" style="20" customWidth="1"/>
    <col min="4874" max="5115" width="9" style="20"/>
    <col min="5116" max="5116" width="5.25" style="20" customWidth="1"/>
    <col min="5117" max="5117" width="9.875" style="20" customWidth="1"/>
    <col min="5118" max="5118" width="9.75" style="20" customWidth="1"/>
    <col min="5119" max="5119" width="9.625" style="20" customWidth="1"/>
    <col min="5120" max="5120" width="9.25" style="20" customWidth="1"/>
    <col min="5121" max="5121" width="10.75" style="20" customWidth="1"/>
    <col min="5122" max="5122" width="7.625" style="20" customWidth="1"/>
    <col min="5123" max="5124" width="11" style="20" customWidth="1"/>
    <col min="5125" max="5125" width="12.125" style="20" customWidth="1"/>
    <col min="5126" max="5126" width="12.375" style="20" customWidth="1"/>
    <col min="5127" max="5127" width="9.75" style="20" customWidth="1"/>
    <col min="5128" max="5128" width="9.625" style="20" customWidth="1"/>
    <col min="5129" max="5129" width="8.25" style="20" customWidth="1"/>
    <col min="5130" max="5371" width="9" style="20"/>
    <col min="5372" max="5372" width="5.25" style="20" customWidth="1"/>
    <col min="5373" max="5373" width="9.875" style="20" customWidth="1"/>
    <col min="5374" max="5374" width="9.75" style="20" customWidth="1"/>
    <col min="5375" max="5375" width="9.625" style="20" customWidth="1"/>
    <col min="5376" max="5376" width="9.25" style="20" customWidth="1"/>
    <col min="5377" max="5377" width="10.75" style="20" customWidth="1"/>
    <col min="5378" max="5378" width="7.625" style="20" customWidth="1"/>
    <col min="5379" max="5380" width="11" style="20" customWidth="1"/>
    <col min="5381" max="5381" width="12.125" style="20" customWidth="1"/>
    <col min="5382" max="5382" width="12.375" style="20" customWidth="1"/>
    <col min="5383" max="5383" width="9.75" style="20" customWidth="1"/>
    <col min="5384" max="5384" width="9.625" style="20" customWidth="1"/>
    <col min="5385" max="5385" width="8.25" style="20" customWidth="1"/>
    <col min="5386" max="5627" width="9" style="20"/>
    <col min="5628" max="5628" width="5.25" style="20" customWidth="1"/>
    <col min="5629" max="5629" width="9.875" style="20" customWidth="1"/>
    <col min="5630" max="5630" width="9.75" style="20" customWidth="1"/>
    <col min="5631" max="5631" width="9.625" style="20" customWidth="1"/>
    <col min="5632" max="5632" width="9.25" style="20" customWidth="1"/>
    <col min="5633" max="5633" width="10.75" style="20" customWidth="1"/>
    <col min="5634" max="5634" width="7.625" style="20" customWidth="1"/>
    <col min="5635" max="5636" width="11" style="20" customWidth="1"/>
    <col min="5637" max="5637" width="12.125" style="20" customWidth="1"/>
    <col min="5638" max="5638" width="12.375" style="20" customWidth="1"/>
    <col min="5639" max="5639" width="9.75" style="20" customWidth="1"/>
    <col min="5640" max="5640" width="9.625" style="20" customWidth="1"/>
    <col min="5641" max="5641" width="8.25" style="20" customWidth="1"/>
    <col min="5642" max="5883" width="9" style="20"/>
    <col min="5884" max="5884" width="5.25" style="20" customWidth="1"/>
    <col min="5885" max="5885" width="9.875" style="20" customWidth="1"/>
    <col min="5886" max="5886" width="9.75" style="20" customWidth="1"/>
    <col min="5887" max="5887" width="9.625" style="20" customWidth="1"/>
    <col min="5888" max="5888" width="9.25" style="20" customWidth="1"/>
    <col min="5889" max="5889" width="10.75" style="20" customWidth="1"/>
    <col min="5890" max="5890" width="7.625" style="20" customWidth="1"/>
    <col min="5891" max="5892" width="11" style="20" customWidth="1"/>
    <col min="5893" max="5893" width="12.125" style="20" customWidth="1"/>
    <col min="5894" max="5894" width="12.375" style="20" customWidth="1"/>
    <col min="5895" max="5895" width="9.75" style="20" customWidth="1"/>
    <col min="5896" max="5896" width="9.625" style="20" customWidth="1"/>
    <col min="5897" max="5897" width="8.25" style="20" customWidth="1"/>
    <col min="5898" max="6139" width="9" style="20"/>
    <col min="6140" max="6140" width="5.25" style="20" customWidth="1"/>
    <col min="6141" max="6141" width="9.875" style="20" customWidth="1"/>
    <col min="6142" max="6142" width="9.75" style="20" customWidth="1"/>
    <col min="6143" max="6143" width="9.625" style="20" customWidth="1"/>
    <col min="6144" max="6144" width="9.25" style="20" customWidth="1"/>
    <col min="6145" max="6145" width="10.75" style="20" customWidth="1"/>
    <col min="6146" max="6146" width="7.625" style="20" customWidth="1"/>
    <col min="6147" max="6148" width="11" style="20" customWidth="1"/>
    <col min="6149" max="6149" width="12.125" style="20" customWidth="1"/>
    <col min="6150" max="6150" width="12.375" style="20" customWidth="1"/>
    <col min="6151" max="6151" width="9.75" style="20" customWidth="1"/>
    <col min="6152" max="6152" width="9.625" style="20" customWidth="1"/>
    <col min="6153" max="6153" width="8.25" style="20" customWidth="1"/>
    <col min="6154" max="6395" width="9" style="20"/>
    <col min="6396" max="6396" width="5.25" style="20" customWidth="1"/>
    <col min="6397" max="6397" width="9.875" style="20" customWidth="1"/>
    <col min="6398" max="6398" width="9.75" style="20" customWidth="1"/>
    <col min="6399" max="6399" width="9.625" style="20" customWidth="1"/>
    <col min="6400" max="6400" width="9.25" style="20" customWidth="1"/>
    <col min="6401" max="6401" width="10.75" style="20" customWidth="1"/>
    <col min="6402" max="6402" width="7.625" style="20" customWidth="1"/>
    <col min="6403" max="6404" width="11" style="20" customWidth="1"/>
    <col min="6405" max="6405" width="12.125" style="20" customWidth="1"/>
    <col min="6406" max="6406" width="12.375" style="20" customWidth="1"/>
    <col min="6407" max="6407" width="9.75" style="20" customWidth="1"/>
    <col min="6408" max="6408" width="9.625" style="20" customWidth="1"/>
    <col min="6409" max="6409" width="8.25" style="20" customWidth="1"/>
    <col min="6410" max="6651" width="9" style="20"/>
    <col min="6652" max="6652" width="5.25" style="20" customWidth="1"/>
    <col min="6653" max="6653" width="9.875" style="20" customWidth="1"/>
    <col min="6654" max="6654" width="9.75" style="20" customWidth="1"/>
    <col min="6655" max="6655" width="9.625" style="20" customWidth="1"/>
    <col min="6656" max="6656" width="9.25" style="20" customWidth="1"/>
    <col min="6657" max="6657" width="10.75" style="20" customWidth="1"/>
    <col min="6658" max="6658" width="7.625" style="20" customWidth="1"/>
    <col min="6659" max="6660" width="11" style="20" customWidth="1"/>
    <col min="6661" max="6661" width="12.125" style="20" customWidth="1"/>
    <col min="6662" max="6662" width="12.375" style="20" customWidth="1"/>
    <col min="6663" max="6663" width="9.75" style="20" customWidth="1"/>
    <col min="6664" max="6664" width="9.625" style="20" customWidth="1"/>
    <col min="6665" max="6665" width="8.25" style="20" customWidth="1"/>
    <col min="6666" max="6907" width="9" style="20"/>
    <col min="6908" max="6908" width="5.25" style="20" customWidth="1"/>
    <col min="6909" max="6909" width="9.875" style="20" customWidth="1"/>
    <col min="6910" max="6910" width="9.75" style="20" customWidth="1"/>
    <col min="6911" max="6911" width="9.625" style="20" customWidth="1"/>
    <col min="6912" max="6912" width="9.25" style="20" customWidth="1"/>
    <col min="6913" max="6913" width="10.75" style="20" customWidth="1"/>
    <col min="6914" max="6914" width="7.625" style="20" customWidth="1"/>
    <col min="6915" max="6916" width="11" style="20" customWidth="1"/>
    <col min="6917" max="6917" width="12.125" style="20" customWidth="1"/>
    <col min="6918" max="6918" width="12.375" style="20" customWidth="1"/>
    <col min="6919" max="6919" width="9.75" style="20" customWidth="1"/>
    <col min="6920" max="6920" width="9.625" style="20" customWidth="1"/>
    <col min="6921" max="6921" width="8.25" style="20" customWidth="1"/>
    <col min="6922" max="7163" width="9" style="20"/>
    <col min="7164" max="7164" width="5.25" style="20" customWidth="1"/>
    <col min="7165" max="7165" width="9.875" style="20" customWidth="1"/>
    <col min="7166" max="7166" width="9.75" style="20" customWidth="1"/>
    <col min="7167" max="7167" width="9.625" style="20" customWidth="1"/>
    <col min="7168" max="7168" width="9.25" style="20" customWidth="1"/>
    <col min="7169" max="7169" width="10.75" style="20" customWidth="1"/>
    <col min="7170" max="7170" width="7.625" style="20" customWidth="1"/>
    <col min="7171" max="7172" width="11" style="20" customWidth="1"/>
    <col min="7173" max="7173" width="12.125" style="20" customWidth="1"/>
    <col min="7174" max="7174" width="12.375" style="20" customWidth="1"/>
    <col min="7175" max="7175" width="9.75" style="20" customWidth="1"/>
    <col min="7176" max="7176" width="9.625" style="20" customWidth="1"/>
    <col min="7177" max="7177" width="8.25" style="20" customWidth="1"/>
    <col min="7178" max="7419" width="9" style="20"/>
    <col min="7420" max="7420" width="5.25" style="20" customWidth="1"/>
    <col min="7421" max="7421" width="9.875" style="20" customWidth="1"/>
    <col min="7422" max="7422" width="9.75" style="20" customWidth="1"/>
    <col min="7423" max="7423" width="9.625" style="20" customWidth="1"/>
    <col min="7424" max="7424" width="9.25" style="20" customWidth="1"/>
    <col min="7425" max="7425" width="10.75" style="20" customWidth="1"/>
    <col min="7426" max="7426" width="7.625" style="20" customWidth="1"/>
    <col min="7427" max="7428" width="11" style="20" customWidth="1"/>
    <col min="7429" max="7429" width="12.125" style="20" customWidth="1"/>
    <col min="7430" max="7430" width="12.375" style="20" customWidth="1"/>
    <col min="7431" max="7431" width="9.75" style="20" customWidth="1"/>
    <col min="7432" max="7432" width="9.625" style="20" customWidth="1"/>
    <col min="7433" max="7433" width="8.25" style="20" customWidth="1"/>
    <col min="7434" max="7675" width="9" style="20"/>
    <col min="7676" max="7676" width="5.25" style="20" customWidth="1"/>
    <col min="7677" max="7677" width="9.875" style="20" customWidth="1"/>
    <col min="7678" max="7678" width="9.75" style="20" customWidth="1"/>
    <col min="7679" max="7679" width="9.625" style="20" customWidth="1"/>
    <col min="7680" max="7680" width="9.25" style="20" customWidth="1"/>
    <col min="7681" max="7681" width="10.75" style="20" customWidth="1"/>
    <col min="7682" max="7682" width="7.625" style="20" customWidth="1"/>
    <col min="7683" max="7684" width="11" style="20" customWidth="1"/>
    <col min="7685" max="7685" width="12.125" style="20" customWidth="1"/>
    <col min="7686" max="7686" width="12.375" style="20" customWidth="1"/>
    <col min="7687" max="7687" width="9.75" style="20" customWidth="1"/>
    <col min="7688" max="7688" width="9.625" style="20" customWidth="1"/>
    <col min="7689" max="7689" width="8.25" style="20" customWidth="1"/>
    <col min="7690" max="7931" width="9" style="20"/>
    <col min="7932" max="7932" width="5.25" style="20" customWidth="1"/>
    <col min="7933" max="7933" width="9.875" style="20" customWidth="1"/>
    <col min="7934" max="7934" width="9.75" style="20" customWidth="1"/>
    <col min="7935" max="7935" width="9.625" style="20" customWidth="1"/>
    <col min="7936" max="7936" width="9.25" style="20" customWidth="1"/>
    <col min="7937" max="7937" width="10.75" style="20" customWidth="1"/>
    <col min="7938" max="7938" width="7.625" style="20" customWidth="1"/>
    <col min="7939" max="7940" width="11" style="20" customWidth="1"/>
    <col min="7941" max="7941" width="12.125" style="20" customWidth="1"/>
    <col min="7942" max="7942" width="12.375" style="20" customWidth="1"/>
    <col min="7943" max="7943" width="9.75" style="20" customWidth="1"/>
    <col min="7944" max="7944" width="9.625" style="20" customWidth="1"/>
    <col min="7945" max="7945" width="8.25" style="20" customWidth="1"/>
    <col min="7946" max="8187" width="9" style="20"/>
    <col min="8188" max="8188" width="5.25" style="20" customWidth="1"/>
    <col min="8189" max="8189" width="9.875" style="20" customWidth="1"/>
    <col min="8190" max="8190" width="9.75" style="20" customWidth="1"/>
    <col min="8191" max="8191" width="9.625" style="20" customWidth="1"/>
    <col min="8192" max="8192" width="9.25" style="20" customWidth="1"/>
    <col min="8193" max="8193" width="10.75" style="20" customWidth="1"/>
    <col min="8194" max="8194" width="7.625" style="20" customWidth="1"/>
    <col min="8195" max="8196" width="11" style="20" customWidth="1"/>
    <col min="8197" max="8197" width="12.125" style="20" customWidth="1"/>
    <col min="8198" max="8198" width="12.375" style="20" customWidth="1"/>
    <col min="8199" max="8199" width="9.75" style="20" customWidth="1"/>
    <col min="8200" max="8200" width="9.625" style="20" customWidth="1"/>
    <col min="8201" max="8201" width="8.25" style="20" customWidth="1"/>
    <col min="8202" max="8443" width="9" style="20"/>
    <col min="8444" max="8444" width="5.25" style="20" customWidth="1"/>
    <col min="8445" max="8445" width="9.875" style="20" customWidth="1"/>
    <col min="8446" max="8446" width="9.75" style="20" customWidth="1"/>
    <col min="8447" max="8447" width="9.625" style="20" customWidth="1"/>
    <col min="8448" max="8448" width="9.25" style="20" customWidth="1"/>
    <col min="8449" max="8449" width="10.75" style="20" customWidth="1"/>
    <col min="8450" max="8450" width="7.625" style="20" customWidth="1"/>
    <col min="8451" max="8452" width="11" style="20" customWidth="1"/>
    <col min="8453" max="8453" width="12.125" style="20" customWidth="1"/>
    <col min="8454" max="8454" width="12.375" style="20" customWidth="1"/>
    <col min="8455" max="8455" width="9.75" style="20" customWidth="1"/>
    <col min="8456" max="8456" width="9.625" style="20" customWidth="1"/>
    <col min="8457" max="8457" width="8.25" style="20" customWidth="1"/>
    <col min="8458" max="8699" width="9" style="20"/>
    <col min="8700" max="8700" width="5.25" style="20" customWidth="1"/>
    <col min="8701" max="8701" width="9.875" style="20" customWidth="1"/>
    <col min="8702" max="8702" width="9.75" style="20" customWidth="1"/>
    <col min="8703" max="8703" width="9.625" style="20" customWidth="1"/>
    <col min="8704" max="8704" width="9.25" style="20" customWidth="1"/>
    <col min="8705" max="8705" width="10.75" style="20" customWidth="1"/>
    <col min="8706" max="8706" width="7.625" style="20" customWidth="1"/>
    <col min="8707" max="8708" width="11" style="20" customWidth="1"/>
    <col min="8709" max="8709" width="12.125" style="20" customWidth="1"/>
    <col min="8710" max="8710" width="12.375" style="20" customWidth="1"/>
    <col min="8711" max="8711" width="9.75" style="20" customWidth="1"/>
    <col min="8712" max="8712" width="9.625" style="20" customWidth="1"/>
    <col min="8713" max="8713" width="8.25" style="20" customWidth="1"/>
    <col min="8714" max="8955" width="9" style="20"/>
    <col min="8956" max="8956" width="5.25" style="20" customWidth="1"/>
    <col min="8957" max="8957" width="9.875" style="20" customWidth="1"/>
    <col min="8958" max="8958" width="9.75" style="20" customWidth="1"/>
    <col min="8959" max="8959" width="9.625" style="20" customWidth="1"/>
    <col min="8960" max="8960" width="9.25" style="20" customWidth="1"/>
    <col min="8961" max="8961" width="10.75" style="20" customWidth="1"/>
    <col min="8962" max="8962" width="7.625" style="20" customWidth="1"/>
    <col min="8963" max="8964" width="11" style="20" customWidth="1"/>
    <col min="8965" max="8965" width="12.125" style="20" customWidth="1"/>
    <col min="8966" max="8966" width="12.375" style="20" customWidth="1"/>
    <col min="8967" max="8967" width="9.75" style="20" customWidth="1"/>
    <col min="8968" max="8968" width="9.625" style="20" customWidth="1"/>
    <col min="8969" max="8969" width="8.25" style="20" customWidth="1"/>
    <col min="8970" max="9211" width="9" style="20"/>
    <col min="9212" max="9212" width="5.25" style="20" customWidth="1"/>
    <col min="9213" max="9213" width="9.875" style="20" customWidth="1"/>
    <col min="9214" max="9214" width="9.75" style="20" customWidth="1"/>
    <col min="9215" max="9215" width="9.625" style="20" customWidth="1"/>
    <col min="9216" max="9216" width="9.25" style="20" customWidth="1"/>
    <col min="9217" max="9217" width="10.75" style="20" customWidth="1"/>
    <col min="9218" max="9218" width="7.625" style="20" customWidth="1"/>
    <col min="9219" max="9220" width="11" style="20" customWidth="1"/>
    <col min="9221" max="9221" width="12.125" style="20" customWidth="1"/>
    <col min="9222" max="9222" width="12.375" style="20" customWidth="1"/>
    <col min="9223" max="9223" width="9.75" style="20" customWidth="1"/>
    <col min="9224" max="9224" width="9.625" style="20" customWidth="1"/>
    <col min="9225" max="9225" width="8.25" style="20" customWidth="1"/>
    <col min="9226" max="9467" width="9" style="20"/>
    <col min="9468" max="9468" width="5.25" style="20" customWidth="1"/>
    <col min="9469" max="9469" width="9.875" style="20" customWidth="1"/>
    <col min="9470" max="9470" width="9.75" style="20" customWidth="1"/>
    <col min="9471" max="9471" width="9.625" style="20" customWidth="1"/>
    <col min="9472" max="9472" width="9.25" style="20" customWidth="1"/>
    <col min="9473" max="9473" width="10.75" style="20" customWidth="1"/>
    <col min="9474" max="9474" width="7.625" style="20" customWidth="1"/>
    <col min="9475" max="9476" width="11" style="20" customWidth="1"/>
    <col min="9477" max="9477" width="12.125" style="20" customWidth="1"/>
    <col min="9478" max="9478" width="12.375" style="20" customWidth="1"/>
    <col min="9479" max="9479" width="9.75" style="20" customWidth="1"/>
    <col min="9480" max="9480" width="9.625" style="20" customWidth="1"/>
    <col min="9481" max="9481" width="8.25" style="20" customWidth="1"/>
    <col min="9482" max="9723" width="9" style="20"/>
    <col min="9724" max="9724" width="5.25" style="20" customWidth="1"/>
    <col min="9725" max="9725" width="9.875" style="20" customWidth="1"/>
    <col min="9726" max="9726" width="9.75" style="20" customWidth="1"/>
    <col min="9727" max="9727" width="9.625" style="20" customWidth="1"/>
    <col min="9728" max="9728" width="9.25" style="20" customWidth="1"/>
    <col min="9729" max="9729" width="10.75" style="20" customWidth="1"/>
    <col min="9730" max="9730" width="7.625" style="20" customWidth="1"/>
    <col min="9731" max="9732" width="11" style="20" customWidth="1"/>
    <col min="9733" max="9733" width="12.125" style="20" customWidth="1"/>
    <col min="9734" max="9734" width="12.375" style="20" customWidth="1"/>
    <col min="9735" max="9735" width="9.75" style="20" customWidth="1"/>
    <col min="9736" max="9736" width="9.625" style="20" customWidth="1"/>
    <col min="9737" max="9737" width="8.25" style="20" customWidth="1"/>
    <col min="9738" max="9979" width="9" style="20"/>
    <col min="9980" max="9980" width="5.25" style="20" customWidth="1"/>
    <col min="9981" max="9981" width="9.875" style="20" customWidth="1"/>
    <col min="9982" max="9982" width="9.75" style="20" customWidth="1"/>
    <col min="9983" max="9983" width="9.625" style="20" customWidth="1"/>
    <col min="9984" max="9984" width="9.25" style="20" customWidth="1"/>
    <col min="9985" max="9985" width="10.75" style="20" customWidth="1"/>
    <col min="9986" max="9986" width="7.625" style="20" customWidth="1"/>
    <col min="9987" max="9988" width="11" style="20" customWidth="1"/>
    <col min="9989" max="9989" width="12.125" style="20" customWidth="1"/>
    <col min="9990" max="9990" width="12.375" style="20" customWidth="1"/>
    <col min="9991" max="9991" width="9.75" style="20" customWidth="1"/>
    <col min="9992" max="9992" width="9.625" style="20" customWidth="1"/>
    <col min="9993" max="9993" width="8.25" style="20" customWidth="1"/>
    <col min="9994" max="10235" width="9" style="20"/>
    <col min="10236" max="10236" width="5.25" style="20" customWidth="1"/>
    <col min="10237" max="10237" width="9.875" style="20" customWidth="1"/>
    <col min="10238" max="10238" width="9.75" style="20" customWidth="1"/>
    <col min="10239" max="10239" width="9.625" style="20" customWidth="1"/>
    <col min="10240" max="10240" width="9.25" style="20" customWidth="1"/>
    <col min="10241" max="10241" width="10.75" style="20" customWidth="1"/>
    <col min="10242" max="10242" width="7.625" style="20" customWidth="1"/>
    <col min="10243" max="10244" width="11" style="20" customWidth="1"/>
    <col min="10245" max="10245" width="12.125" style="20" customWidth="1"/>
    <col min="10246" max="10246" width="12.375" style="20" customWidth="1"/>
    <col min="10247" max="10247" width="9.75" style="20" customWidth="1"/>
    <col min="10248" max="10248" width="9.625" style="20" customWidth="1"/>
    <col min="10249" max="10249" width="8.25" style="20" customWidth="1"/>
    <col min="10250" max="10491" width="9" style="20"/>
    <col min="10492" max="10492" width="5.25" style="20" customWidth="1"/>
    <col min="10493" max="10493" width="9.875" style="20" customWidth="1"/>
    <col min="10494" max="10494" width="9.75" style="20" customWidth="1"/>
    <col min="10495" max="10495" width="9.625" style="20" customWidth="1"/>
    <col min="10496" max="10496" width="9.25" style="20" customWidth="1"/>
    <col min="10497" max="10497" width="10.75" style="20" customWidth="1"/>
    <col min="10498" max="10498" width="7.625" style="20" customWidth="1"/>
    <col min="10499" max="10500" width="11" style="20" customWidth="1"/>
    <col min="10501" max="10501" width="12.125" style="20" customWidth="1"/>
    <col min="10502" max="10502" width="12.375" style="20" customWidth="1"/>
    <col min="10503" max="10503" width="9.75" style="20" customWidth="1"/>
    <col min="10504" max="10504" width="9.625" style="20" customWidth="1"/>
    <col min="10505" max="10505" width="8.25" style="20" customWidth="1"/>
    <col min="10506" max="10747" width="9" style="20"/>
    <col min="10748" max="10748" width="5.25" style="20" customWidth="1"/>
    <col min="10749" max="10749" width="9.875" style="20" customWidth="1"/>
    <col min="10750" max="10750" width="9.75" style="20" customWidth="1"/>
    <col min="10751" max="10751" width="9.625" style="20" customWidth="1"/>
    <col min="10752" max="10752" width="9.25" style="20" customWidth="1"/>
    <col min="10753" max="10753" width="10.75" style="20" customWidth="1"/>
    <col min="10754" max="10754" width="7.625" style="20" customWidth="1"/>
    <col min="10755" max="10756" width="11" style="20" customWidth="1"/>
    <col min="10757" max="10757" width="12.125" style="20" customWidth="1"/>
    <col min="10758" max="10758" width="12.375" style="20" customWidth="1"/>
    <col min="10759" max="10759" width="9.75" style="20" customWidth="1"/>
    <col min="10760" max="10760" width="9.625" style="20" customWidth="1"/>
    <col min="10761" max="10761" width="8.25" style="20" customWidth="1"/>
    <col min="10762" max="11003" width="9" style="20"/>
    <col min="11004" max="11004" width="5.25" style="20" customWidth="1"/>
    <col min="11005" max="11005" width="9.875" style="20" customWidth="1"/>
    <col min="11006" max="11006" width="9.75" style="20" customWidth="1"/>
    <col min="11007" max="11007" width="9.625" style="20" customWidth="1"/>
    <col min="11008" max="11008" width="9.25" style="20" customWidth="1"/>
    <col min="11009" max="11009" width="10.75" style="20" customWidth="1"/>
    <col min="11010" max="11010" width="7.625" style="20" customWidth="1"/>
    <col min="11011" max="11012" width="11" style="20" customWidth="1"/>
    <col min="11013" max="11013" width="12.125" style="20" customWidth="1"/>
    <col min="11014" max="11014" width="12.375" style="20" customWidth="1"/>
    <col min="11015" max="11015" width="9.75" style="20" customWidth="1"/>
    <col min="11016" max="11016" width="9.625" style="20" customWidth="1"/>
    <col min="11017" max="11017" width="8.25" style="20" customWidth="1"/>
    <col min="11018" max="11259" width="9" style="20"/>
    <col min="11260" max="11260" width="5.25" style="20" customWidth="1"/>
    <col min="11261" max="11261" width="9.875" style="20" customWidth="1"/>
    <col min="11262" max="11262" width="9.75" style="20" customWidth="1"/>
    <col min="11263" max="11263" width="9.625" style="20" customWidth="1"/>
    <col min="11264" max="11264" width="9.25" style="20" customWidth="1"/>
    <col min="11265" max="11265" width="10.75" style="20" customWidth="1"/>
    <col min="11266" max="11266" width="7.625" style="20" customWidth="1"/>
    <col min="11267" max="11268" width="11" style="20" customWidth="1"/>
    <col min="11269" max="11269" width="12.125" style="20" customWidth="1"/>
    <col min="11270" max="11270" width="12.375" style="20" customWidth="1"/>
    <col min="11271" max="11271" width="9.75" style="20" customWidth="1"/>
    <col min="11272" max="11272" width="9.625" style="20" customWidth="1"/>
    <col min="11273" max="11273" width="8.25" style="20" customWidth="1"/>
    <col min="11274" max="11515" width="9" style="20"/>
    <col min="11516" max="11516" width="5.25" style="20" customWidth="1"/>
    <col min="11517" max="11517" width="9.875" style="20" customWidth="1"/>
    <col min="11518" max="11518" width="9.75" style="20" customWidth="1"/>
    <col min="11519" max="11519" width="9.625" style="20" customWidth="1"/>
    <col min="11520" max="11520" width="9.25" style="20" customWidth="1"/>
    <col min="11521" max="11521" width="10.75" style="20" customWidth="1"/>
    <col min="11522" max="11522" width="7.625" style="20" customWidth="1"/>
    <col min="11523" max="11524" width="11" style="20" customWidth="1"/>
    <col min="11525" max="11525" width="12.125" style="20" customWidth="1"/>
    <col min="11526" max="11526" width="12.375" style="20" customWidth="1"/>
    <col min="11527" max="11527" width="9.75" style="20" customWidth="1"/>
    <col min="11528" max="11528" width="9.625" style="20" customWidth="1"/>
    <col min="11529" max="11529" width="8.25" style="20" customWidth="1"/>
    <col min="11530" max="11771" width="9" style="20"/>
    <col min="11772" max="11772" width="5.25" style="20" customWidth="1"/>
    <col min="11773" max="11773" width="9.875" style="20" customWidth="1"/>
    <col min="11774" max="11774" width="9.75" style="20" customWidth="1"/>
    <col min="11775" max="11775" width="9.625" style="20" customWidth="1"/>
    <col min="11776" max="11776" width="9.25" style="20" customWidth="1"/>
    <col min="11777" max="11777" width="10.75" style="20" customWidth="1"/>
    <col min="11778" max="11778" width="7.625" style="20" customWidth="1"/>
    <col min="11779" max="11780" width="11" style="20" customWidth="1"/>
    <col min="11781" max="11781" width="12.125" style="20" customWidth="1"/>
    <col min="11782" max="11782" width="12.375" style="20" customWidth="1"/>
    <col min="11783" max="11783" width="9.75" style="20" customWidth="1"/>
    <col min="11784" max="11784" width="9.625" style="20" customWidth="1"/>
    <col min="11785" max="11785" width="8.25" style="20" customWidth="1"/>
    <col min="11786" max="12027" width="9" style="20"/>
    <col min="12028" max="12028" width="5.25" style="20" customWidth="1"/>
    <col min="12029" max="12029" width="9.875" style="20" customWidth="1"/>
    <col min="12030" max="12030" width="9.75" style="20" customWidth="1"/>
    <col min="12031" max="12031" width="9.625" style="20" customWidth="1"/>
    <col min="12032" max="12032" width="9.25" style="20" customWidth="1"/>
    <col min="12033" max="12033" width="10.75" style="20" customWidth="1"/>
    <col min="12034" max="12034" width="7.625" style="20" customWidth="1"/>
    <col min="12035" max="12036" width="11" style="20" customWidth="1"/>
    <col min="12037" max="12037" width="12.125" style="20" customWidth="1"/>
    <col min="12038" max="12038" width="12.375" style="20" customWidth="1"/>
    <col min="12039" max="12039" width="9.75" style="20" customWidth="1"/>
    <col min="12040" max="12040" width="9.625" style="20" customWidth="1"/>
    <col min="12041" max="12041" width="8.25" style="20" customWidth="1"/>
    <col min="12042" max="12283" width="9" style="20"/>
    <col min="12284" max="12284" width="5.25" style="20" customWidth="1"/>
    <col min="12285" max="12285" width="9.875" style="20" customWidth="1"/>
    <col min="12286" max="12286" width="9.75" style="20" customWidth="1"/>
    <col min="12287" max="12287" width="9.625" style="20" customWidth="1"/>
    <col min="12288" max="12288" width="9.25" style="20" customWidth="1"/>
    <col min="12289" max="12289" width="10.75" style="20" customWidth="1"/>
    <col min="12290" max="12290" width="7.625" style="20" customWidth="1"/>
    <col min="12291" max="12292" width="11" style="20" customWidth="1"/>
    <col min="12293" max="12293" width="12.125" style="20" customWidth="1"/>
    <col min="12294" max="12294" width="12.375" style="20" customWidth="1"/>
    <col min="12295" max="12295" width="9.75" style="20" customWidth="1"/>
    <col min="12296" max="12296" width="9.625" style="20" customWidth="1"/>
    <col min="12297" max="12297" width="8.25" style="20" customWidth="1"/>
    <col min="12298" max="12539" width="9" style="20"/>
    <col min="12540" max="12540" width="5.25" style="20" customWidth="1"/>
    <col min="12541" max="12541" width="9.875" style="20" customWidth="1"/>
    <col min="12542" max="12542" width="9.75" style="20" customWidth="1"/>
    <col min="12543" max="12543" width="9.625" style="20" customWidth="1"/>
    <col min="12544" max="12544" width="9.25" style="20" customWidth="1"/>
    <col min="12545" max="12545" width="10.75" style="20" customWidth="1"/>
    <col min="12546" max="12546" width="7.625" style="20" customWidth="1"/>
    <col min="12547" max="12548" width="11" style="20" customWidth="1"/>
    <col min="12549" max="12549" width="12.125" style="20" customWidth="1"/>
    <col min="12550" max="12550" width="12.375" style="20" customWidth="1"/>
    <col min="12551" max="12551" width="9.75" style="20" customWidth="1"/>
    <col min="12552" max="12552" width="9.625" style="20" customWidth="1"/>
    <col min="12553" max="12553" width="8.25" style="20" customWidth="1"/>
    <col min="12554" max="12795" width="9" style="20"/>
    <col min="12796" max="12796" width="5.25" style="20" customWidth="1"/>
    <col min="12797" max="12797" width="9.875" style="20" customWidth="1"/>
    <col min="12798" max="12798" width="9.75" style="20" customWidth="1"/>
    <col min="12799" max="12799" width="9.625" style="20" customWidth="1"/>
    <col min="12800" max="12800" width="9.25" style="20" customWidth="1"/>
    <col min="12801" max="12801" width="10.75" style="20" customWidth="1"/>
    <col min="12802" max="12802" width="7.625" style="20" customWidth="1"/>
    <col min="12803" max="12804" width="11" style="20" customWidth="1"/>
    <col min="12805" max="12805" width="12.125" style="20" customWidth="1"/>
    <col min="12806" max="12806" width="12.375" style="20" customWidth="1"/>
    <col min="12807" max="12807" width="9.75" style="20" customWidth="1"/>
    <col min="12808" max="12808" width="9.625" style="20" customWidth="1"/>
    <col min="12809" max="12809" width="8.25" style="20" customWidth="1"/>
    <col min="12810" max="13051" width="9" style="20"/>
    <col min="13052" max="13052" width="5.25" style="20" customWidth="1"/>
    <col min="13053" max="13053" width="9.875" style="20" customWidth="1"/>
    <col min="13054" max="13054" width="9.75" style="20" customWidth="1"/>
    <col min="13055" max="13055" width="9.625" style="20" customWidth="1"/>
    <col min="13056" max="13056" width="9.25" style="20" customWidth="1"/>
    <col min="13057" max="13057" width="10.75" style="20" customWidth="1"/>
    <col min="13058" max="13058" width="7.625" style="20" customWidth="1"/>
    <col min="13059" max="13060" width="11" style="20" customWidth="1"/>
    <col min="13061" max="13061" width="12.125" style="20" customWidth="1"/>
    <col min="13062" max="13062" width="12.375" style="20" customWidth="1"/>
    <col min="13063" max="13063" width="9.75" style="20" customWidth="1"/>
    <col min="13064" max="13064" width="9.625" style="20" customWidth="1"/>
    <col min="13065" max="13065" width="8.25" style="20" customWidth="1"/>
    <col min="13066" max="13307" width="9" style="20"/>
    <col min="13308" max="13308" width="5.25" style="20" customWidth="1"/>
    <col min="13309" max="13309" width="9.875" style="20" customWidth="1"/>
    <col min="13310" max="13310" width="9.75" style="20" customWidth="1"/>
    <col min="13311" max="13311" width="9.625" style="20" customWidth="1"/>
    <col min="13312" max="13312" width="9.25" style="20" customWidth="1"/>
    <col min="13313" max="13313" width="10.75" style="20" customWidth="1"/>
    <col min="13314" max="13314" width="7.625" style="20" customWidth="1"/>
    <col min="13315" max="13316" width="11" style="20" customWidth="1"/>
    <col min="13317" max="13317" width="12.125" style="20" customWidth="1"/>
    <col min="13318" max="13318" width="12.375" style="20" customWidth="1"/>
    <col min="13319" max="13319" width="9.75" style="20" customWidth="1"/>
    <col min="13320" max="13320" width="9.625" style="20" customWidth="1"/>
    <col min="13321" max="13321" width="8.25" style="20" customWidth="1"/>
    <col min="13322" max="13563" width="9" style="20"/>
    <col min="13564" max="13564" width="5.25" style="20" customWidth="1"/>
    <col min="13565" max="13565" width="9.875" style="20" customWidth="1"/>
    <col min="13566" max="13566" width="9.75" style="20" customWidth="1"/>
    <col min="13567" max="13567" width="9.625" style="20" customWidth="1"/>
    <col min="13568" max="13568" width="9.25" style="20" customWidth="1"/>
    <col min="13569" max="13569" width="10.75" style="20" customWidth="1"/>
    <col min="13570" max="13570" width="7.625" style="20" customWidth="1"/>
    <col min="13571" max="13572" width="11" style="20" customWidth="1"/>
    <col min="13573" max="13573" width="12.125" style="20" customWidth="1"/>
    <col min="13574" max="13574" width="12.375" style="20" customWidth="1"/>
    <col min="13575" max="13575" width="9.75" style="20" customWidth="1"/>
    <col min="13576" max="13576" width="9.625" style="20" customWidth="1"/>
    <col min="13577" max="13577" width="8.25" style="20" customWidth="1"/>
    <col min="13578" max="13819" width="9" style="20"/>
    <col min="13820" max="13820" width="5.25" style="20" customWidth="1"/>
    <col min="13821" max="13821" width="9.875" style="20" customWidth="1"/>
    <col min="13822" max="13822" width="9.75" style="20" customWidth="1"/>
    <col min="13823" max="13823" width="9.625" style="20" customWidth="1"/>
    <col min="13824" max="13824" width="9.25" style="20" customWidth="1"/>
    <col min="13825" max="13825" width="10.75" style="20" customWidth="1"/>
    <col min="13826" max="13826" width="7.625" style="20" customWidth="1"/>
    <col min="13827" max="13828" width="11" style="20" customWidth="1"/>
    <col min="13829" max="13829" width="12.125" style="20" customWidth="1"/>
    <col min="13830" max="13830" width="12.375" style="20" customWidth="1"/>
    <col min="13831" max="13831" width="9.75" style="20" customWidth="1"/>
    <col min="13832" max="13832" width="9.625" style="20" customWidth="1"/>
    <col min="13833" max="13833" width="8.25" style="20" customWidth="1"/>
    <col min="13834" max="14075" width="9" style="20"/>
    <col min="14076" max="14076" width="5.25" style="20" customWidth="1"/>
    <col min="14077" max="14077" width="9.875" style="20" customWidth="1"/>
    <col min="14078" max="14078" width="9.75" style="20" customWidth="1"/>
    <col min="14079" max="14079" width="9.625" style="20" customWidth="1"/>
    <col min="14080" max="14080" width="9.25" style="20" customWidth="1"/>
    <col min="14081" max="14081" width="10.75" style="20" customWidth="1"/>
    <col min="14082" max="14082" width="7.625" style="20" customWidth="1"/>
    <col min="14083" max="14084" width="11" style="20" customWidth="1"/>
    <col min="14085" max="14085" width="12.125" style="20" customWidth="1"/>
    <col min="14086" max="14086" width="12.375" style="20" customWidth="1"/>
    <col min="14087" max="14087" width="9.75" style="20" customWidth="1"/>
    <col min="14088" max="14088" width="9.625" style="20" customWidth="1"/>
    <col min="14089" max="14089" width="8.25" style="20" customWidth="1"/>
    <col min="14090" max="14331" width="9" style="20"/>
    <col min="14332" max="14332" width="5.25" style="20" customWidth="1"/>
    <col min="14333" max="14333" width="9.875" style="20" customWidth="1"/>
    <col min="14334" max="14334" width="9.75" style="20" customWidth="1"/>
    <col min="14335" max="14335" width="9.625" style="20" customWidth="1"/>
    <col min="14336" max="14336" width="9.25" style="20" customWidth="1"/>
    <col min="14337" max="14337" width="10.75" style="20" customWidth="1"/>
    <col min="14338" max="14338" width="7.625" style="20" customWidth="1"/>
    <col min="14339" max="14340" width="11" style="20" customWidth="1"/>
    <col min="14341" max="14341" width="12.125" style="20" customWidth="1"/>
    <col min="14342" max="14342" width="12.375" style="20" customWidth="1"/>
    <col min="14343" max="14343" width="9.75" style="20" customWidth="1"/>
    <col min="14344" max="14344" width="9.625" style="20" customWidth="1"/>
    <col min="14345" max="14345" width="8.25" style="20" customWidth="1"/>
    <col min="14346" max="14587" width="9" style="20"/>
    <col min="14588" max="14588" width="5.25" style="20" customWidth="1"/>
    <col min="14589" max="14589" width="9.875" style="20" customWidth="1"/>
    <col min="14590" max="14590" width="9.75" style="20" customWidth="1"/>
    <col min="14591" max="14591" width="9.625" style="20" customWidth="1"/>
    <col min="14592" max="14592" width="9.25" style="20" customWidth="1"/>
    <col min="14593" max="14593" width="10.75" style="20" customWidth="1"/>
    <col min="14594" max="14594" width="7.625" style="20" customWidth="1"/>
    <col min="14595" max="14596" width="11" style="20" customWidth="1"/>
    <col min="14597" max="14597" width="12.125" style="20" customWidth="1"/>
    <col min="14598" max="14598" width="12.375" style="20" customWidth="1"/>
    <col min="14599" max="14599" width="9.75" style="20" customWidth="1"/>
    <col min="14600" max="14600" width="9.625" style="20" customWidth="1"/>
    <col min="14601" max="14601" width="8.25" style="20" customWidth="1"/>
    <col min="14602" max="14843" width="9" style="20"/>
    <col min="14844" max="14844" width="5.25" style="20" customWidth="1"/>
    <col min="14845" max="14845" width="9.875" style="20" customWidth="1"/>
    <col min="14846" max="14846" width="9.75" style="20" customWidth="1"/>
    <col min="14847" max="14847" width="9.625" style="20" customWidth="1"/>
    <col min="14848" max="14848" width="9.25" style="20" customWidth="1"/>
    <col min="14849" max="14849" width="10.75" style="20" customWidth="1"/>
    <col min="14850" max="14850" width="7.625" style="20" customWidth="1"/>
    <col min="14851" max="14852" width="11" style="20" customWidth="1"/>
    <col min="14853" max="14853" width="12.125" style="20" customWidth="1"/>
    <col min="14854" max="14854" width="12.375" style="20" customWidth="1"/>
    <col min="14855" max="14855" width="9.75" style="20" customWidth="1"/>
    <col min="14856" max="14856" width="9.625" style="20" customWidth="1"/>
    <col min="14857" max="14857" width="8.25" style="20" customWidth="1"/>
    <col min="14858" max="15099" width="9" style="20"/>
    <col min="15100" max="15100" width="5.25" style="20" customWidth="1"/>
    <col min="15101" max="15101" width="9.875" style="20" customWidth="1"/>
    <col min="15102" max="15102" width="9.75" style="20" customWidth="1"/>
    <col min="15103" max="15103" width="9.625" style="20" customWidth="1"/>
    <col min="15104" max="15104" width="9.25" style="20" customWidth="1"/>
    <col min="15105" max="15105" width="10.75" style="20" customWidth="1"/>
    <col min="15106" max="15106" width="7.625" style="20" customWidth="1"/>
    <col min="15107" max="15108" width="11" style="20" customWidth="1"/>
    <col min="15109" max="15109" width="12.125" style="20" customWidth="1"/>
    <col min="15110" max="15110" width="12.375" style="20" customWidth="1"/>
    <col min="15111" max="15111" width="9.75" style="20" customWidth="1"/>
    <col min="15112" max="15112" width="9.625" style="20" customWidth="1"/>
    <col min="15113" max="15113" width="8.25" style="20" customWidth="1"/>
    <col min="15114" max="15355" width="9" style="20"/>
    <col min="15356" max="15356" width="5.25" style="20" customWidth="1"/>
    <col min="15357" max="15357" width="9.875" style="20" customWidth="1"/>
    <col min="15358" max="15358" width="9.75" style="20" customWidth="1"/>
    <col min="15359" max="15359" width="9.625" style="20" customWidth="1"/>
    <col min="15360" max="15360" width="9.25" style="20" customWidth="1"/>
    <col min="15361" max="15361" width="10.75" style="20" customWidth="1"/>
    <col min="15362" max="15362" width="7.625" style="20" customWidth="1"/>
    <col min="15363" max="15364" width="11" style="20" customWidth="1"/>
    <col min="15365" max="15365" width="12.125" style="20" customWidth="1"/>
    <col min="15366" max="15366" width="12.375" style="20" customWidth="1"/>
    <col min="15367" max="15367" width="9.75" style="20" customWidth="1"/>
    <col min="15368" max="15368" width="9.625" style="20" customWidth="1"/>
    <col min="15369" max="15369" width="8.25" style="20" customWidth="1"/>
    <col min="15370" max="15611" width="9" style="20"/>
    <col min="15612" max="15612" width="5.25" style="20" customWidth="1"/>
    <col min="15613" max="15613" width="9.875" style="20" customWidth="1"/>
    <col min="15614" max="15614" width="9.75" style="20" customWidth="1"/>
    <col min="15615" max="15615" width="9.625" style="20" customWidth="1"/>
    <col min="15616" max="15616" width="9.25" style="20" customWidth="1"/>
    <col min="15617" max="15617" width="10.75" style="20" customWidth="1"/>
    <col min="15618" max="15618" width="7.625" style="20" customWidth="1"/>
    <col min="15619" max="15620" width="11" style="20" customWidth="1"/>
    <col min="15621" max="15621" width="12.125" style="20" customWidth="1"/>
    <col min="15622" max="15622" width="12.375" style="20" customWidth="1"/>
    <col min="15623" max="15623" width="9.75" style="20" customWidth="1"/>
    <col min="15624" max="15624" width="9.625" style="20" customWidth="1"/>
    <col min="15625" max="15625" width="8.25" style="20" customWidth="1"/>
    <col min="15626" max="15867" width="9" style="20"/>
    <col min="15868" max="15868" width="5.25" style="20" customWidth="1"/>
    <col min="15869" max="15869" width="9.875" style="20" customWidth="1"/>
    <col min="15870" max="15870" width="9.75" style="20" customWidth="1"/>
    <col min="15871" max="15871" width="9.625" style="20" customWidth="1"/>
    <col min="15872" max="15872" width="9.25" style="20" customWidth="1"/>
    <col min="15873" max="15873" width="10.75" style="20" customWidth="1"/>
    <col min="15874" max="15874" width="7.625" style="20" customWidth="1"/>
    <col min="15875" max="15876" width="11" style="20" customWidth="1"/>
    <col min="15877" max="15877" width="12.125" style="20" customWidth="1"/>
    <col min="15878" max="15878" width="12.375" style="20" customWidth="1"/>
    <col min="15879" max="15879" width="9.75" style="20" customWidth="1"/>
    <col min="15880" max="15880" width="9.625" style="20" customWidth="1"/>
    <col min="15881" max="15881" width="8.25" style="20" customWidth="1"/>
    <col min="15882" max="16123" width="9" style="20"/>
    <col min="16124" max="16124" width="5.25" style="20" customWidth="1"/>
    <col min="16125" max="16125" width="9.875" style="20" customWidth="1"/>
    <col min="16126" max="16126" width="9.75" style="20" customWidth="1"/>
    <col min="16127" max="16127" width="9.625" style="20" customWidth="1"/>
    <col min="16128" max="16128" width="9.25" style="20" customWidth="1"/>
    <col min="16129" max="16129" width="10.75" style="20" customWidth="1"/>
    <col min="16130" max="16130" width="7.625" style="20" customWidth="1"/>
    <col min="16131" max="16132" width="11" style="20" customWidth="1"/>
    <col min="16133" max="16133" width="12.125" style="20" customWidth="1"/>
    <col min="16134" max="16134" width="12.375" style="20" customWidth="1"/>
    <col min="16135" max="16135" width="9.75" style="20" customWidth="1"/>
    <col min="16136" max="16136" width="9.625" style="20" customWidth="1"/>
    <col min="16137" max="16137" width="8.25" style="20" customWidth="1"/>
    <col min="16138" max="16384" width="9" style="20"/>
  </cols>
  <sheetData>
    <row r="1" ht="24" customHeight="1" spans="1:2">
      <c r="A1" s="21" t="s">
        <v>0</v>
      </c>
      <c r="B1" s="21"/>
    </row>
    <row r="2" ht="33" customHeight="1" spans="1:1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ht="13.5" spans="1:1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="17" customFormat="1" ht="87" customHeight="1" spans="1:15">
      <c r="A4" s="24" t="s">
        <v>3</v>
      </c>
      <c r="B4" s="24" t="s">
        <v>4</v>
      </c>
      <c r="C4" s="24" t="s">
        <v>5</v>
      </c>
      <c r="D4" s="24" t="s">
        <v>6</v>
      </c>
      <c r="E4" s="24" t="s">
        <v>7</v>
      </c>
      <c r="F4" s="24" t="s">
        <v>8</v>
      </c>
      <c r="G4" s="24" t="s">
        <v>9</v>
      </c>
      <c r="H4" s="24" t="s">
        <v>10</v>
      </c>
      <c r="I4" s="24" t="s">
        <v>11</v>
      </c>
      <c r="J4" s="24" t="s">
        <v>12</v>
      </c>
      <c r="K4" s="24" t="s">
        <v>13</v>
      </c>
      <c r="L4" s="24" t="s">
        <v>14</v>
      </c>
      <c r="M4" s="24" t="s">
        <v>15</v>
      </c>
      <c r="N4" s="24" t="s">
        <v>16</v>
      </c>
      <c r="O4" s="24" t="s">
        <v>17</v>
      </c>
    </row>
    <row r="5" s="18" customFormat="1" ht="21" customHeight="1" spans="1:15">
      <c r="A5" s="25" t="s">
        <v>18</v>
      </c>
      <c r="B5" s="25"/>
      <c r="C5" s="26">
        <f>C6+C34</f>
        <v>1041636.1064391</v>
      </c>
      <c r="D5" s="25">
        <f>D6+D34</f>
        <v>85000</v>
      </c>
      <c r="E5" s="27"/>
      <c r="F5" s="27"/>
      <c r="G5" s="25"/>
      <c r="H5" s="25"/>
      <c r="I5" s="25"/>
      <c r="J5" s="25"/>
      <c r="K5" s="25"/>
      <c r="L5" s="39">
        <f>L6+L34</f>
        <v>85000</v>
      </c>
      <c r="M5" s="39"/>
      <c r="N5" s="25">
        <f>N6+N34</f>
        <v>85000</v>
      </c>
      <c r="O5" s="25"/>
    </row>
    <row r="6" s="18" customFormat="1" ht="21" customHeight="1" spans="1:15">
      <c r="A6" s="28" t="s">
        <v>19</v>
      </c>
      <c r="B6" s="28" t="s">
        <v>20</v>
      </c>
      <c r="C6" s="29">
        <f>SUM(C7,C22)</f>
        <v>1000134.1064391</v>
      </c>
      <c r="D6" s="30">
        <f t="shared" ref="D6:G6" si="0">D7+D22</f>
        <v>80000</v>
      </c>
      <c r="E6" s="31">
        <f>SUM(E7,E22)</f>
        <v>232228.749265422</v>
      </c>
      <c r="F6" s="31">
        <f t="shared" si="0"/>
        <v>116114.374632711</v>
      </c>
      <c r="G6" s="31">
        <f t="shared" si="0"/>
        <v>80000</v>
      </c>
      <c r="H6" s="31"/>
      <c r="I6" s="31"/>
      <c r="J6" s="31"/>
      <c r="K6" s="31"/>
      <c r="L6" s="31">
        <f>SUM(L7,L22)</f>
        <v>80000</v>
      </c>
      <c r="M6" s="31"/>
      <c r="N6" s="31">
        <f>SUM(N7,N22)</f>
        <v>80000</v>
      </c>
      <c r="O6" s="31"/>
    </row>
    <row r="7" s="18" customFormat="1" ht="21" customHeight="1" spans="1:15">
      <c r="A7" s="28" t="s">
        <v>21</v>
      </c>
      <c r="B7" s="28" t="s">
        <v>22</v>
      </c>
      <c r="C7" s="29">
        <f>SUM(C8:C21)</f>
        <v>874500.730795423</v>
      </c>
      <c r="D7" s="30">
        <f>C7/C6*80000</f>
        <v>69950.6776273445</v>
      </c>
      <c r="E7" s="31">
        <f t="shared" ref="E7:K7" si="1">SUM(E8:E19)</f>
        <v>214545.749265422</v>
      </c>
      <c r="F7" s="31">
        <f>E7/2</f>
        <v>107272.874632711</v>
      </c>
      <c r="G7" s="30">
        <f>80000-G22</f>
        <v>71158</v>
      </c>
      <c r="H7" s="32">
        <f t="shared" si="1"/>
        <v>1</v>
      </c>
      <c r="I7" s="32">
        <f t="shared" si="1"/>
        <v>1</v>
      </c>
      <c r="J7" s="32">
        <f t="shared" si="1"/>
        <v>1</v>
      </c>
      <c r="K7" s="32">
        <f t="shared" si="1"/>
        <v>1</v>
      </c>
      <c r="L7" s="31">
        <f>SUM(L8:L21)</f>
        <v>71158</v>
      </c>
      <c r="M7" s="31"/>
      <c r="N7" s="31">
        <f>SUM(N8:N19)</f>
        <v>71158</v>
      </c>
      <c r="O7" s="31"/>
    </row>
    <row r="8" ht="21" customHeight="1" spans="1:15">
      <c r="A8" s="33">
        <v>1</v>
      </c>
      <c r="B8" s="33" t="s">
        <v>23</v>
      </c>
      <c r="C8" s="34">
        <v>16980.2161226689</v>
      </c>
      <c r="D8" s="30"/>
      <c r="E8" s="34">
        <v>12524.8709503602</v>
      </c>
      <c r="F8" s="34">
        <v>6262</v>
      </c>
      <c r="G8" s="30"/>
      <c r="H8" s="35">
        <f>C8/($C$7-$C$20-$C$21)</f>
        <v>0.0203934336464483</v>
      </c>
      <c r="I8" s="35">
        <f>E8/$E$7</f>
        <v>0.0583785555912611</v>
      </c>
      <c r="J8" s="40">
        <v>0.1</v>
      </c>
      <c r="K8" s="35">
        <f>I8*0.4+H8*0.3+J8*0.3</f>
        <v>0.0594694523304389</v>
      </c>
      <c r="L8" s="34">
        <f>$G$7*K8</f>
        <v>4231.72728892937</v>
      </c>
      <c r="M8" s="34">
        <f>F8-L8</f>
        <v>2030.27271107063</v>
      </c>
      <c r="N8" s="34">
        <v>4232</v>
      </c>
      <c r="O8" s="34"/>
    </row>
    <row r="9" ht="21" customHeight="1" spans="1:15">
      <c r="A9" s="33">
        <v>2</v>
      </c>
      <c r="B9" s="33" t="s">
        <v>24</v>
      </c>
      <c r="C9" s="34">
        <v>52215.8062770275</v>
      </c>
      <c r="D9" s="30"/>
      <c r="E9" s="34">
        <v>10262.53</v>
      </c>
      <c r="F9" s="34">
        <v>5131</v>
      </c>
      <c r="G9" s="30"/>
      <c r="H9" s="35">
        <f t="shared" ref="H9:H19" si="2">C9/($C$7-$C$20-$C$21)</f>
        <v>0.0627117801630777</v>
      </c>
      <c r="I9" s="35">
        <f t="shared" ref="I9:I19" si="3">E9/$E$7</f>
        <v>0.0478337605621999</v>
      </c>
      <c r="J9" s="40">
        <v>0.061</v>
      </c>
      <c r="K9" s="35">
        <f t="shared" ref="K9:K19" si="4">I9*0.4+H9*0.3+J9*0.3</f>
        <v>0.0562470382738033</v>
      </c>
      <c r="L9" s="34">
        <f t="shared" ref="L9:L19" si="5">$G$7*K9</f>
        <v>4002.4267494873</v>
      </c>
      <c r="M9" s="31">
        <f t="shared" ref="M9:M19" si="6">F9-L9</f>
        <v>1128.5732505127</v>
      </c>
      <c r="N9" s="34">
        <f>4002+756</f>
        <v>4758</v>
      </c>
      <c r="O9" s="34">
        <f t="shared" ref="O9:O19" si="7">N9-L9</f>
        <v>755.573250512705</v>
      </c>
    </row>
    <row r="10" ht="21" customHeight="1" spans="1:15">
      <c r="A10" s="33">
        <v>3</v>
      </c>
      <c r="B10" s="33" t="s">
        <v>25</v>
      </c>
      <c r="C10" s="34">
        <v>57370.2633289702</v>
      </c>
      <c r="D10" s="30"/>
      <c r="E10" s="34">
        <v>9956.51</v>
      </c>
      <c r="F10" s="34">
        <v>4978</v>
      </c>
      <c r="G10" s="30"/>
      <c r="H10" s="35">
        <f t="shared" si="2"/>
        <v>0.0689023419976782</v>
      </c>
      <c r="I10" s="35">
        <f t="shared" si="3"/>
        <v>0.0464073981148069</v>
      </c>
      <c r="J10" s="40">
        <v>0.101</v>
      </c>
      <c r="K10" s="35">
        <f t="shared" si="4"/>
        <v>0.0695336618452262</v>
      </c>
      <c r="L10" s="34">
        <f t="shared" si="5"/>
        <v>4947.87630958261</v>
      </c>
      <c r="M10" s="31">
        <f t="shared" si="6"/>
        <v>30.1236904173929</v>
      </c>
      <c r="N10" s="34">
        <v>4978</v>
      </c>
      <c r="O10" s="34">
        <f t="shared" si="7"/>
        <v>30.1236904173929</v>
      </c>
    </row>
    <row r="11" ht="21" customHeight="1" spans="1:15">
      <c r="A11" s="33">
        <v>4</v>
      </c>
      <c r="B11" s="33" t="s">
        <v>26</v>
      </c>
      <c r="C11" s="34">
        <v>190842.301459039</v>
      </c>
      <c r="D11" s="30"/>
      <c r="E11" s="34">
        <v>16892.4247460818</v>
      </c>
      <c r="F11" s="34">
        <v>8446</v>
      </c>
      <c r="G11" s="30"/>
      <c r="H11" s="35">
        <f t="shared" si="2"/>
        <v>0.229203785371413</v>
      </c>
      <c r="I11" s="35">
        <f t="shared" si="3"/>
        <v>0.0787357698948562</v>
      </c>
      <c r="J11" s="40">
        <v>0.081</v>
      </c>
      <c r="K11" s="35">
        <f t="shared" si="4"/>
        <v>0.124555443569366</v>
      </c>
      <c r="L11" s="34">
        <f t="shared" si="5"/>
        <v>8863.11625350897</v>
      </c>
      <c r="M11" s="31">
        <f t="shared" si="6"/>
        <v>-417.116253508972</v>
      </c>
      <c r="N11" s="34">
        <v>8446</v>
      </c>
      <c r="O11" s="34">
        <f t="shared" si="7"/>
        <v>-417.116253508972</v>
      </c>
    </row>
    <row r="12" ht="21" customHeight="1" spans="1:15">
      <c r="A12" s="33">
        <v>5</v>
      </c>
      <c r="B12" s="33" t="s">
        <v>27</v>
      </c>
      <c r="C12" s="34">
        <v>115128.973818302</v>
      </c>
      <c r="D12" s="30"/>
      <c r="E12" s="34">
        <v>23583.0961780217</v>
      </c>
      <c r="F12" s="34">
        <v>11792</v>
      </c>
      <c r="G12" s="30"/>
      <c r="H12" s="35">
        <f t="shared" si="2"/>
        <v>0.138271213474885</v>
      </c>
      <c r="I12" s="35">
        <f t="shared" si="3"/>
        <v>0.109921060001269</v>
      </c>
      <c r="J12" s="40">
        <v>0.081</v>
      </c>
      <c r="K12" s="35">
        <f t="shared" si="4"/>
        <v>0.109749788042973</v>
      </c>
      <c r="L12" s="34">
        <f t="shared" si="5"/>
        <v>7809.57541756187</v>
      </c>
      <c r="M12" s="34">
        <f t="shared" si="6"/>
        <v>3982.42458243813</v>
      </c>
      <c r="N12" s="34">
        <v>7810</v>
      </c>
      <c r="O12" s="34"/>
    </row>
    <row r="13" ht="21" customHeight="1" spans="1:15">
      <c r="A13" s="33">
        <v>6</v>
      </c>
      <c r="B13" s="33" t="s">
        <v>28</v>
      </c>
      <c r="C13" s="34">
        <v>19586.6010148017</v>
      </c>
      <c r="D13" s="30"/>
      <c r="E13" s="34">
        <v>3995.17300040522</v>
      </c>
      <c r="F13" s="34">
        <v>1998</v>
      </c>
      <c r="G13" s="30"/>
      <c r="H13" s="35">
        <f t="shared" si="2"/>
        <v>0.0235237316927644</v>
      </c>
      <c r="I13" s="35">
        <f t="shared" si="3"/>
        <v>0.0186215434893685</v>
      </c>
      <c r="J13" s="40">
        <v>0.081</v>
      </c>
      <c r="K13" s="35">
        <f t="shared" si="4"/>
        <v>0.0388057369035767</v>
      </c>
      <c r="L13" s="34">
        <f t="shared" si="5"/>
        <v>2761.33862658471</v>
      </c>
      <c r="M13" s="31">
        <f t="shared" si="6"/>
        <v>-763.338626584713</v>
      </c>
      <c r="N13" s="34">
        <v>1998</v>
      </c>
      <c r="O13" s="34">
        <f t="shared" si="7"/>
        <v>-763.338626584713</v>
      </c>
    </row>
    <row r="14" ht="21" customHeight="1" spans="1:15">
      <c r="A14" s="33">
        <v>7</v>
      </c>
      <c r="B14" s="33" t="s">
        <v>29</v>
      </c>
      <c r="C14" s="34">
        <v>53752.9650230014</v>
      </c>
      <c r="D14" s="30"/>
      <c r="E14" s="34">
        <v>47567.3948886899</v>
      </c>
      <c r="F14" s="34">
        <v>23784</v>
      </c>
      <c r="G14" s="30"/>
      <c r="H14" s="35">
        <f t="shared" si="2"/>
        <v>0.0645579253866492</v>
      </c>
      <c r="I14" s="35">
        <f t="shared" si="3"/>
        <v>0.221712129238424</v>
      </c>
      <c r="J14" s="40">
        <v>0.1</v>
      </c>
      <c r="K14" s="35">
        <f t="shared" si="4"/>
        <v>0.138052229311365</v>
      </c>
      <c r="L14" s="34">
        <f t="shared" si="5"/>
        <v>9823.52053333808</v>
      </c>
      <c r="M14" s="34">
        <f t="shared" si="6"/>
        <v>13960.4794666619</v>
      </c>
      <c r="N14" s="34">
        <v>9824</v>
      </c>
      <c r="O14" s="34"/>
    </row>
    <row r="15" ht="21" customHeight="1" spans="1:15">
      <c r="A15" s="33">
        <v>8</v>
      </c>
      <c r="B15" s="33" t="s">
        <v>30</v>
      </c>
      <c r="C15" s="34">
        <v>27182.4919761435</v>
      </c>
      <c r="D15" s="30"/>
      <c r="E15" s="34">
        <v>16546.9952490082</v>
      </c>
      <c r="F15" s="34">
        <v>8273</v>
      </c>
      <c r="G15" s="30"/>
      <c r="H15" s="35">
        <f t="shared" si="2"/>
        <v>0.0326464835580353</v>
      </c>
      <c r="I15" s="35">
        <f t="shared" si="3"/>
        <v>0.077125719365977</v>
      </c>
      <c r="J15" s="40">
        <v>0.081</v>
      </c>
      <c r="K15" s="35">
        <f t="shared" si="4"/>
        <v>0.0649442328138014</v>
      </c>
      <c r="L15" s="34">
        <f t="shared" si="5"/>
        <v>4621.30171856448</v>
      </c>
      <c r="M15" s="34">
        <f t="shared" si="6"/>
        <v>3651.69828143552</v>
      </c>
      <c r="N15" s="34">
        <v>4621</v>
      </c>
      <c r="O15" s="34"/>
    </row>
    <row r="16" ht="21" customHeight="1" spans="1:15">
      <c r="A16" s="33">
        <v>9</v>
      </c>
      <c r="B16" s="33" t="s">
        <v>31</v>
      </c>
      <c r="C16" s="34">
        <v>98552.2109292459</v>
      </c>
      <c r="D16" s="30"/>
      <c r="E16" s="34">
        <v>14465.542289247</v>
      </c>
      <c r="F16" s="34">
        <v>7233</v>
      </c>
      <c r="G16" s="30"/>
      <c r="H16" s="35">
        <f t="shared" si="2"/>
        <v>0.118362331773458</v>
      </c>
      <c r="I16" s="35">
        <f t="shared" si="3"/>
        <v>0.0674240451688052</v>
      </c>
      <c r="J16" s="40">
        <v>0.081</v>
      </c>
      <c r="K16" s="35">
        <f t="shared" si="4"/>
        <v>0.0867783175995594</v>
      </c>
      <c r="L16" s="34">
        <f t="shared" si="5"/>
        <v>6174.97152374945</v>
      </c>
      <c r="M16" s="31">
        <f t="shared" si="6"/>
        <v>1058.02847625055</v>
      </c>
      <c r="N16" s="34">
        <v>7233</v>
      </c>
      <c r="O16" s="34">
        <f t="shared" si="7"/>
        <v>1058.02847625055</v>
      </c>
    </row>
    <row r="17" ht="21" customHeight="1" spans="1:15">
      <c r="A17" s="33">
        <v>10</v>
      </c>
      <c r="B17" s="33" t="s">
        <v>32</v>
      </c>
      <c r="C17" s="34">
        <v>63757.9222985501</v>
      </c>
      <c r="D17" s="30"/>
      <c r="E17" s="34">
        <v>7046.85206570695</v>
      </c>
      <c r="F17" s="34">
        <v>3523</v>
      </c>
      <c r="G17" s="30"/>
      <c r="H17" s="35">
        <f t="shared" si="2"/>
        <v>0.0765739934308045</v>
      </c>
      <c r="I17" s="35">
        <f t="shared" si="3"/>
        <v>0.0328454517968055</v>
      </c>
      <c r="J17" s="40">
        <v>0.081</v>
      </c>
      <c r="K17" s="35">
        <f t="shared" si="4"/>
        <v>0.0604103787479635</v>
      </c>
      <c r="L17" s="34">
        <f t="shared" si="5"/>
        <v>4298.68173094759</v>
      </c>
      <c r="M17" s="31">
        <f t="shared" si="6"/>
        <v>-775.681730947589</v>
      </c>
      <c r="N17" s="34">
        <v>3523</v>
      </c>
      <c r="O17" s="34">
        <f t="shared" si="7"/>
        <v>-775.681730947589</v>
      </c>
    </row>
    <row r="18" ht="21" customHeight="1" spans="1:15">
      <c r="A18" s="33">
        <v>11</v>
      </c>
      <c r="B18" s="33" t="s">
        <v>33</v>
      </c>
      <c r="C18" s="34">
        <v>111408.820445801</v>
      </c>
      <c r="D18" s="30"/>
      <c r="E18" s="34">
        <v>44889.3059322152</v>
      </c>
      <c r="F18" s="34">
        <v>22445</v>
      </c>
      <c r="G18" s="30"/>
      <c r="H18" s="35">
        <f t="shared" si="2"/>
        <v>0.133803266753322</v>
      </c>
      <c r="I18" s="35">
        <f t="shared" si="3"/>
        <v>0.209229528368241</v>
      </c>
      <c r="J18" s="40">
        <v>0.071</v>
      </c>
      <c r="K18" s="35">
        <f t="shared" si="4"/>
        <v>0.145132791373293</v>
      </c>
      <c r="L18" s="34">
        <f t="shared" si="5"/>
        <v>10327.3591685408</v>
      </c>
      <c r="M18" s="34">
        <f t="shared" si="6"/>
        <v>12117.6408314592</v>
      </c>
      <c r="N18" s="34">
        <v>10327</v>
      </c>
      <c r="O18" s="34"/>
    </row>
    <row r="19" ht="21" customHeight="1" spans="1:15">
      <c r="A19" s="33">
        <v>12</v>
      </c>
      <c r="B19" s="33" t="s">
        <v>34</v>
      </c>
      <c r="C19" s="34">
        <v>25852.9702357644</v>
      </c>
      <c r="D19" s="30"/>
      <c r="E19" s="34">
        <v>6815.05396568616</v>
      </c>
      <c r="F19" s="34">
        <v>3408</v>
      </c>
      <c r="G19" s="30"/>
      <c r="H19" s="35">
        <f t="shared" si="2"/>
        <v>0.031049712751465</v>
      </c>
      <c r="I19" s="35">
        <f t="shared" si="3"/>
        <v>0.0317650384079855</v>
      </c>
      <c r="J19" s="40">
        <v>0.081</v>
      </c>
      <c r="K19" s="35">
        <f t="shared" si="4"/>
        <v>0.0463209291886337</v>
      </c>
      <c r="L19" s="34">
        <f t="shared" si="5"/>
        <v>3296.1046792048</v>
      </c>
      <c r="M19" s="31">
        <f t="shared" si="6"/>
        <v>111.895320795204</v>
      </c>
      <c r="N19" s="34">
        <v>3408</v>
      </c>
      <c r="O19" s="34">
        <f t="shared" si="7"/>
        <v>111.895320795204</v>
      </c>
    </row>
    <row r="20" ht="21" customHeight="1" spans="1:15">
      <c r="A20" s="33">
        <v>13</v>
      </c>
      <c r="B20" s="33" t="s">
        <v>35</v>
      </c>
      <c r="C20" s="34">
        <v>16546.9952490082</v>
      </c>
      <c r="D20" s="30"/>
      <c r="E20" s="34"/>
      <c r="F20" s="34"/>
      <c r="G20" s="30"/>
      <c r="H20" s="30"/>
      <c r="I20" s="30"/>
      <c r="J20" s="35"/>
      <c r="K20" s="35"/>
      <c r="L20" s="34"/>
      <c r="M20" s="34"/>
      <c r="N20" s="34"/>
      <c r="O20" s="41"/>
    </row>
    <row r="21" ht="21" customHeight="1" spans="1:17">
      <c r="A21" s="33">
        <v>14</v>
      </c>
      <c r="B21" s="33" t="s">
        <v>36</v>
      </c>
      <c r="C21" s="34">
        <v>25322.1926170989</v>
      </c>
      <c r="D21" s="30"/>
      <c r="E21" s="34"/>
      <c r="F21" s="34"/>
      <c r="G21" s="30"/>
      <c r="H21" s="30"/>
      <c r="I21" s="30"/>
      <c r="J21" s="35"/>
      <c r="K21" s="35"/>
      <c r="L21" s="34"/>
      <c r="M21" s="34"/>
      <c r="N21" s="34"/>
      <c r="O21" s="41"/>
      <c r="Q21" s="20">
        <f>C22/C5</f>
        <v>0.120611579098543</v>
      </c>
    </row>
    <row r="22" s="18" customFormat="1" ht="21" customHeight="1" spans="1:17">
      <c r="A22" s="28" t="s">
        <v>37</v>
      </c>
      <c r="B22" s="28" t="s">
        <v>38</v>
      </c>
      <c r="C22" s="31">
        <f>SUM(C23:C33)</f>
        <v>125633.375643679</v>
      </c>
      <c r="D22" s="30">
        <f>C22/C6*80000</f>
        <v>10049.3223726555</v>
      </c>
      <c r="E22" s="31">
        <f>SUM(E23:E32)</f>
        <v>17683</v>
      </c>
      <c r="F22" s="31">
        <f>SUM(F23:F32)</f>
        <v>8841.5</v>
      </c>
      <c r="G22" s="30">
        <v>8842</v>
      </c>
      <c r="H22" s="30"/>
      <c r="I22" s="30"/>
      <c r="J22" s="42"/>
      <c r="K22" s="42"/>
      <c r="L22" s="31">
        <f>SUM(L23:L32)</f>
        <v>8842</v>
      </c>
      <c r="M22" s="31"/>
      <c r="N22" s="31">
        <f>SUM(N23:N32)</f>
        <v>8842</v>
      </c>
      <c r="O22" s="31"/>
      <c r="Q22" s="18">
        <f>D7/D6</f>
        <v>0.874383470341806</v>
      </c>
    </row>
    <row r="23" ht="21" customHeight="1" spans="1:15">
      <c r="A23" s="33">
        <v>1</v>
      </c>
      <c r="B23" s="33" t="s">
        <v>39</v>
      </c>
      <c r="C23" s="34">
        <v>13066</v>
      </c>
      <c r="D23" s="30"/>
      <c r="E23" s="34">
        <v>775</v>
      </c>
      <c r="F23" s="34">
        <v>387.5</v>
      </c>
      <c r="G23" s="30"/>
      <c r="H23" s="30"/>
      <c r="I23" s="30"/>
      <c r="J23" s="35"/>
      <c r="K23" s="35"/>
      <c r="L23" s="34">
        <v>388</v>
      </c>
      <c r="M23" s="34"/>
      <c r="N23" s="34">
        <v>388</v>
      </c>
      <c r="O23" s="34"/>
    </row>
    <row r="24" ht="21" customHeight="1" spans="1:15">
      <c r="A24" s="33">
        <v>2</v>
      </c>
      <c r="B24" s="33" t="s">
        <v>40</v>
      </c>
      <c r="C24" s="34">
        <v>13423</v>
      </c>
      <c r="D24" s="30"/>
      <c r="E24" s="34">
        <v>643</v>
      </c>
      <c r="F24" s="34">
        <v>321.5</v>
      </c>
      <c r="G24" s="30"/>
      <c r="H24" s="30"/>
      <c r="I24" s="30"/>
      <c r="J24" s="35"/>
      <c r="K24" s="35"/>
      <c r="L24" s="34">
        <v>322</v>
      </c>
      <c r="M24" s="34"/>
      <c r="N24" s="34">
        <v>322</v>
      </c>
      <c r="O24" s="34"/>
    </row>
    <row r="25" ht="21" customHeight="1" spans="1:17">
      <c r="A25" s="33">
        <v>3</v>
      </c>
      <c r="B25" s="33" t="s">
        <v>41</v>
      </c>
      <c r="C25" s="34">
        <v>15743</v>
      </c>
      <c r="D25" s="30"/>
      <c r="E25" s="34">
        <v>1260</v>
      </c>
      <c r="F25" s="34">
        <v>630</v>
      </c>
      <c r="G25" s="30"/>
      <c r="H25" s="30"/>
      <c r="I25" s="30"/>
      <c r="J25" s="35"/>
      <c r="K25" s="35"/>
      <c r="L25" s="34">
        <v>630</v>
      </c>
      <c r="M25" s="34"/>
      <c r="N25" s="34">
        <v>630</v>
      </c>
      <c r="O25" s="34"/>
      <c r="Q25" s="20">
        <f>F22/F6</f>
        <v>0.0761447497604591</v>
      </c>
    </row>
    <row r="26" ht="21" customHeight="1" spans="1:17">
      <c r="A26" s="33">
        <v>4</v>
      </c>
      <c r="B26" s="33" t="s">
        <v>42</v>
      </c>
      <c r="C26" s="34">
        <v>13984</v>
      </c>
      <c r="D26" s="30"/>
      <c r="E26" s="34">
        <v>1148</v>
      </c>
      <c r="F26" s="34">
        <v>574</v>
      </c>
      <c r="G26" s="30"/>
      <c r="H26" s="30"/>
      <c r="I26" s="30"/>
      <c r="J26" s="35"/>
      <c r="K26" s="35"/>
      <c r="L26" s="34">
        <v>574</v>
      </c>
      <c r="M26" s="34"/>
      <c r="N26" s="34">
        <v>574</v>
      </c>
      <c r="O26" s="34"/>
      <c r="Q26" s="20">
        <f>E22/E6</f>
        <v>0.0761447497604591</v>
      </c>
    </row>
    <row r="27" ht="21" customHeight="1" spans="1:17">
      <c r="A27" s="33">
        <v>5</v>
      </c>
      <c r="B27" s="33" t="s">
        <v>43</v>
      </c>
      <c r="C27" s="34">
        <v>26869</v>
      </c>
      <c r="D27" s="30"/>
      <c r="E27" s="34">
        <v>6541</v>
      </c>
      <c r="F27" s="34">
        <v>3270.5</v>
      </c>
      <c r="G27" s="30"/>
      <c r="H27" s="30"/>
      <c r="I27" s="30"/>
      <c r="J27" s="35"/>
      <c r="K27" s="35"/>
      <c r="L27" s="34">
        <v>3270</v>
      </c>
      <c r="M27" s="34"/>
      <c r="N27" s="34">
        <v>3270</v>
      </c>
      <c r="O27" s="34"/>
      <c r="Q27" s="20">
        <f>Q26*80000</f>
        <v>6091.57998083673</v>
      </c>
    </row>
    <row r="28" ht="21" customHeight="1" spans="1:15">
      <c r="A28" s="33">
        <v>6</v>
      </c>
      <c r="B28" s="33" t="s">
        <v>44</v>
      </c>
      <c r="C28" s="34">
        <v>13655</v>
      </c>
      <c r="D28" s="30"/>
      <c r="E28" s="34">
        <v>688</v>
      </c>
      <c r="F28" s="34">
        <v>344</v>
      </c>
      <c r="G28" s="30"/>
      <c r="H28" s="30"/>
      <c r="I28" s="30"/>
      <c r="J28" s="35"/>
      <c r="K28" s="35"/>
      <c r="L28" s="34">
        <v>344</v>
      </c>
      <c r="M28" s="34"/>
      <c r="N28" s="34">
        <v>344</v>
      </c>
      <c r="O28" s="34"/>
    </row>
    <row r="29" ht="21" customHeight="1" spans="1:15">
      <c r="A29" s="33">
        <v>7</v>
      </c>
      <c r="B29" s="33" t="s">
        <v>45</v>
      </c>
      <c r="C29" s="34">
        <v>17150</v>
      </c>
      <c r="D29" s="30"/>
      <c r="E29" s="34">
        <v>2121</v>
      </c>
      <c r="F29" s="34">
        <v>1060.5</v>
      </c>
      <c r="G29" s="30"/>
      <c r="H29" s="30"/>
      <c r="I29" s="30"/>
      <c r="J29" s="35"/>
      <c r="K29" s="35"/>
      <c r="L29" s="34">
        <v>1060</v>
      </c>
      <c r="M29" s="34"/>
      <c r="N29" s="34">
        <v>1060</v>
      </c>
      <c r="O29" s="34"/>
    </row>
    <row r="30" ht="21" customHeight="1" spans="1:15">
      <c r="A30" s="33">
        <v>8</v>
      </c>
      <c r="B30" s="33" t="s">
        <v>46</v>
      </c>
      <c r="C30" s="34">
        <v>2704</v>
      </c>
      <c r="D30" s="30"/>
      <c r="E30" s="34">
        <v>2704</v>
      </c>
      <c r="F30" s="34">
        <v>1352</v>
      </c>
      <c r="G30" s="30"/>
      <c r="H30" s="30"/>
      <c r="I30" s="30"/>
      <c r="J30" s="35"/>
      <c r="K30" s="35"/>
      <c r="L30" s="34">
        <v>1352</v>
      </c>
      <c r="M30" s="34"/>
      <c r="N30" s="34">
        <v>1352</v>
      </c>
      <c r="O30" s="34" t="s">
        <v>47</v>
      </c>
    </row>
    <row r="31" ht="21" customHeight="1" spans="1:15">
      <c r="A31" s="33">
        <v>9</v>
      </c>
      <c r="B31" s="33" t="s">
        <v>48</v>
      </c>
      <c r="C31" s="34">
        <v>921</v>
      </c>
      <c r="D31" s="30"/>
      <c r="E31" s="34">
        <v>921</v>
      </c>
      <c r="F31" s="34">
        <v>460.5</v>
      </c>
      <c r="G31" s="30"/>
      <c r="H31" s="30"/>
      <c r="I31" s="30"/>
      <c r="J31" s="35"/>
      <c r="K31" s="35"/>
      <c r="L31" s="34">
        <v>461</v>
      </c>
      <c r="M31" s="34"/>
      <c r="N31" s="34">
        <v>461</v>
      </c>
      <c r="O31" s="34" t="s">
        <v>49</v>
      </c>
    </row>
    <row r="32" ht="21" customHeight="1" spans="1:15">
      <c r="A32" s="33">
        <v>10</v>
      </c>
      <c r="B32" s="33" t="s">
        <v>50</v>
      </c>
      <c r="C32" s="34">
        <v>2873.37564367856</v>
      </c>
      <c r="D32" s="30"/>
      <c r="E32" s="34">
        <v>882</v>
      </c>
      <c r="F32" s="34">
        <v>441</v>
      </c>
      <c r="G32" s="30"/>
      <c r="H32" s="30"/>
      <c r="I32" s="30"/>
      <c r="J32" s="35"/>
      <c r="K32" s="35"/>
      <c r="L32" s="34">
        <v>441</v>
      </c>
      <c r="M32" s="34"/>
      <c r="N32" s="34">
        <v>441</v>
      </c>
      <c r="O32" s="34"/>
    </row>
    <row r="33" customFormat="1" ht="21" customHeight="1" spans="1:15">
      <c r="A33" s="33">
        <v>11</v>
      </c>
      <c r="B33" s="33" t="s">
        <v>51</v>
      </c>
      <c r="C33" s="34">
        <v>5245</v>
      </c>
      <c r="D33" s="30"/>
      <c r="E33" s="34"/>
      <c r="F33" s="34"/>
      <c r="G33" s="30"/>
      <c r="H33" s="30"/>
      <c r="I33" s="30"/>
      <c r="J33" s="35"/>
      <c r="K33" s="35"/>
      <c r="L33" s="34"/>
      <c r="M33" s="34"/>
      <c r="N33" s="34"/>
      <c r="O33" s="34"/>
    </row>
    <row r="34" s="18" customFormat="1" ht="21" customHeight="1" spans="1:15">
      <c r="A34" s="28" t="s">
        <v>52</v>
      </c>
      <c r="B34" s="28" t="s">
        <v>53</v>
      </c>
      <c r="C34" s="31">
        <f t="shared" ref="C34:F34" si="8">SUM(C35:C36)</f>
        <v>41502</v>
      </c>
      <c r="D34" s="30">
        <v>5000</v>
      </c>
      <c r="E34" s="31">
        <f t="shared" si="8"/>
        <v>8088</v>
      </c>
      <c r="F34" s="31">
        <f t="shared" si="8"/>
        <v>4044</v>
      </c>
      <c r="G34" s="31"/>
      <c r="H34" s="31"/>
      <c r="I34" s="31"/>
      <c r="J34" s="31"/>
      <c r="K34" s="31"/>
      <c r="L34" s="31">
        <f>SUM(L35:L36)</f>
        <v>5000</v>
      </c>
      <c r="M34" s="31"/>
      <c r="N34" s="31">
        <f>SUM(N35:N36)</f>
        <v>5000</v>
      </c>
      <c r="O34" s="31"/>
    </row>
    <row r="35" ht="21" customHeight="1" spans="1:15">
      <c r="A35" s="33">
        <v>1</v>
      </c>
      <c r="B35" s="33" t="s">
        <v>46</v>
      </c>
      <c r="C35" s="34">
        <v>2980</v>
      </c>
      <c r="D35" s="36"/>
      <c r="E35" s="34">
        <v>2980</v>
      </c>
      <c r="F35" s="34">
        <v>1490</v>
      </c>
      <c r="G35" s="34"/>
      <c r="H35" s="34"/>
      <c r="I35" s="34"/>
      <c r="J35" s="35"/>
      <c r="K35" s="35"/>
      <c r="L35" s="34">
        <v>1490</v>
      </c>
      <c r="M35" s="34"/>
      <c r="N35" s="34">
        <v>1490</v>
      </c>
      <c r="O35" s="34" t="s">
        <v>54</v>
      </c>
    </row>
    <row r="36" ht="21" customHeight="1" spans="1:15">
      <c r="A36" s="33">
        <v>2</v>
      </c>
      <c r="B36" s="33" t="s">
        <v>48</v>
      </c>
      <c r="C36" s="34">
        <v>38522</v>
      </c>
      <c r="D36" s="30"/>
      <c r="E36" s="34">
        <v>5108</v>
      </c>
      <c r="F36" s="34">
        <v>2554</v>
      </c>
      <c r="G36" s="34"/>
      <c r="H36" s="34"/>
      <c r="I36" s="34"/>
      <c r="J36" s="35"/>
      <c r="K36" s="35"/>
      <c r="L36" s="34">
        <v>3510</v>
      </c>
      <c r="M36" s="34"/>
      <c r="N36" s="34">
        <v>3510</v>
      </c>
      <c r="O36" s="34" t="s">
        <v>55</v>
      </c>
    </row>
    <row r="37" ht="88" customHeight="1" spans="1:15">
      <c r="A37" s="37" t="s">
        <v>56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4:4">
      <c r="D38" s="38"/>
    </row>
  </sheetData>
  <mergeCells count="9">
    <mergeCell ref="A1:B1"/>
    <mergeCell ref="A2:O2"/>
    <mergeCell ref="A3:O3"/>
    <mergeCell ref="A5:B5"/>
    <mergeCell ref="A37:O37"/>
    <mergeCell ref="D7:D21"/>
    <mergeCell ref="D22:D32"/>
    <mergeCell ref="G7:G21"/>
    <mergeCell ref="G22:G32"/>
  </mergeCells>
  <printOptions horizontalCentered="1"/>
  <pageMargins left="0.707638888888889" right="0.432638888888889" top="0.590277777777778" bottom="0.55" header="0.511805555555556" footer="0.511805555555556"/>
  <pageSetup paperSize="9" scale="9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3"/>
  <sheetViews>
    <sheetView view="pageBreakPreview" zoomScaleNormal="100" zoomScaleSheetLayoutView="100" workbookViewId="0">
      <selection activeCell="N29" sqref="N29"/>
    </sheetView>
  </sheetViews>
  <sheetFormatPr defaultColWidth="9" defaultRowHeight="14.25"/>
  <cols>
    <col min="1" max="1" width="4.75" style="1" customWidth="1"/>
    <col min="2" max="2" width="9" style="1"/>
    <col min="3" max="3" width="6.875" style="1" customWidth="1"/>
    <col min="4" max="11" width="7.75" style="1" customWidth="1"/>
    <col min="12" max="16384" width="9" style="1"/>
  </cols>
  <sheetData>
    <row r="1" spans="1:2">
      <c r="A1" s="2" t="s">
        <v>57</v>
      </c>
      <c r="B1" s="2"/>
    </row>
    <row r="2" s="1" customFormat="1" ht="27" customHeight="1" spans="1:11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3.25" customHeight="1" spans="1:11">
      <c r="A3" s="4" t="s">
        <v>3</v>
      </c>
      <c r="B3" s="4" t="s">
        <v>59</v>
      </c>
      <c r="C3" s="4" t="s">
        <v>60</v>
      </c>
      <c r="D3" s="4" t="s">
        <v>61</v>
      </c>
      <c r="E3" s="4"/>
      <c r="F3" s="4"/>
      <c r="G3" s="4" t="s">
        <v>62</v>
      </c>
      <c r="H3" s="4"/>
      <c r="I3" s="5" t="s">
        <v>63</v>
      </c>
      <c r="J3" s="4" t="s">
        <v>64</v>
      </c>
      <c r="K3" s="4" t="s">
        <v>65</v>
      </c>
    </row>
    <row r="4" s="1" customFormat="1" ht="24" customHeight="1" spans="1:11">
      <c r="A4" s="4"/>
      <c r="B4" s="4"/>
      <c r="C4" s="4"/>
      <c r="D4" s="5" t="s">
        <v>66</v>
      </c>
      <c r="E4" s="4" t="s">
        <v>67</v>
      </c>
      <c r="F4" s="4"/>
      <c r="G4" s="4" t="s">
        <v>68</v>
      </c>
      <c r="H4" s="4" t="s">
        <v>69</v>
      </c>
      <c r="I4" s="12"/>
      <c r="J4" s="4"/>
      <c r="K4" s="4"/>
    </row>
    <row r="5" s="1" customFormat="1" ht="84" spans="1:11">
      <c r="A5" s="4"/>
      <c r="B5" s="4"/>
      <c r="C5" s="4"/>
      <c r="D5" s="6"/>
      <c r="E5" s="4" t="s">
        <v>70</v>
      </c>
      <c r="F5" s="4" t="s">
        <v>71</v>
      </c>
      <c r="G5" s="4"/>
      <c r="H5" s="4"/>
      <c r="I5" s="6"/>
      <c r="J5" s="4"/>
      <c r="K5" s="4"/>
    </row>
    <row r="6" s="1" customFormat="1" ht="17.25" customHeight="1" spans="1:11">
      <c r="A6" s="7" t="s">
        <v>19</v>
      </c>
      <c r="B6" s="7" t="s">
        <v>72</v>
      </c>
      <c r="C6" s="7"/>
      <c r="D6" s="8"/>
      <c r="E6" s="8"/>
      <c r="F6" s="8"/>
      <c r="G6" s="8"/>
      <c r="H6" s="8"/>
      <c r="I6" s="8"/>
      <c r="J6" s="8">
        <f>SUM(J7:J18)</f>
        <v>990</v>
      </c>
      <c r="K6" s="13"/>
    </row>
    <row r="7" s="1" customFormat="1" ht="17.25" customHeight="1" spans="1:13">
      <c r="A7" s="4">
        <v>1</v>
      </c>
      <c r="B7" s="4" t="s">
        <v>23</v>
      </c>
      <c r="C7" s="4">
        <v>100</v>
      </c>
      <c r="D7" s="4"/>
      <c r="E7" s="4"/>
      <c r="F7" s="4"/>
      <c r="G7" s="4"/>
      <c r="H7" s="4"/>
      <c r="I7" s="4"/>
      <c r="J7" s="4">
        <v>100</v>
      </c>
      <c r="K7" s="14">
        <v>0.1</v>
      </c>
      <c r="M7" s="15"/>
    </row>
    <row r="8" s="1" customFormat="1" ht="17.25" customHeight="1" spans="1:13">
      <c r="A8" s="4">
        <v>2</v>
      </c>
      <c r="B8" s="4" t="s">
        <v>24</v>
      </c>
      <c r="C8" s="4">
        <v>100</v>
      </c>
      <c r="D8" s="4">
        <v>-20</v>
      </c>
      <c r="E8" s="4"/>
      <c r="F8" s="4"/>
      <c r="G8" s="4">
        <v>-10</v>
      </c>
      <c r="H8" s="4">
        <v>-10</v>
      </c>
      <c r="I8" s="4"/>
      <c r="J8" s="4">
        <v>60</v>
      </c>
      <c r="K8" s="14">
        <v>0.061</v>
      </c>
      <c r="M8" s="15"/>
    </row>
    <row r="9" s="1" customFormat="1" ht="17.25" customHeight="1" spans="1:13">
      <c r="A9" s="4">
        <v>3</v>
      </c>
      <c r="B9" s="4" t="s">
        <v>25</v>
      </c>
      <c r="C9" s="4">
        <v>100</v>
      </c>
      <c r="D9" s="4"/>
      <c r="E9" s="4"/>
      <c r="F9" s="4"/>
      <c r="G9" s="4"/>
      <c r="H9" s="4"/>
      <c r="I9" s="4"/>
      <c r="J9" s="4">
        <v>100</v>
      </c>
      <c r="K9" s="14">
        <v>0.101</v>
      </c>
      <c r="M9" s="15"/>
    </row>
    <row r="10" s="1" customFormat="1" ht="17.25" customHeight="1" spans="1:13">
      <c r="A10" s="4">
        <v>4</v>
      </c>
      <c r="B10" s="4" t="s">
        <v>26</v>
      </c>
      <c r="C10" s="4">
        <v>100</v>
      </c>
      <c r="D10" s="4"/>
      <c r="E10" s="4"/>
      <c r="F10" s="4"/>
      <c r="G10" s="4">
        <v>-10</v>
      </c>
      <c r="H10" s="4">
        <v>-10</v>
      </c>
      <c r="I10" s="4"/>
      <c r="J10" s="4">
        <v>80</v>
      </c>
      <c r="K10" s="14">
        <v>0.081</v>
      </c>
      <c r="M10" s="15"/>
    </row>
    <row r="11" s="1" customFormat="1" ht="17.25" customHeight="1" spans="1:13">
      <c r="A11" s="4">
        <v>5</v>
      </c>
      <c r="B11" s="4" t="s">
        <v>27</v>
      </c>
      <c r="C11" s="4">
        <v>100</v>
      </c>
      <c r="D11" s="4"/>
      <c r="E11" s="4"/>
      <c r="F11" s="4"/>
      <c r="G11" s="4">
        <v>-10</v>
      </c>
      <c r="H11" s="4">
        <v>-10</v>
      </c>
      <c r="I11" s="16"/>
      <c r="J11" s="4">
        <v>80</v>
      </c>
      <c r="K11" s="14">
        <v>0.081</v>
      </c>
      <c r="M11" s="15"/>
    </row>
    <row r="12" s="1" customFormat="1" ht="17.25" customHeight="1" spans="1:13">
      <c r="A12" s="4">
        <v>6</v>
      </c>
      <c r="B12" s="4" t="s">
        <v>28</v>
      </c>
      <c r="C12" s="4">
        <v>100</v>
      </c>
      <c r="D12" s="4"/>
      <c r="E12" s="4"/>
      <c r="F12" s="4"/>
      <c r="G12" s="4">
        <v>-10</v>
      </c>
      <c r="H12" s="4">
        <v>-10</v>
      </c>
      <c r="I12" s="4"/>
      <c r="J12" s="4">
        <v>80</v>
      </c>
      <c r="K12" s="14">
        <v>0.081</v>
      </c>
      <c r="M12" s="15"/>
    </row>
    <row r="13" s="1" customFormat="1" ht="17.25" customHeight="1" spans="1:13">
      <c r="A13" s="4">
        <v>7</v>
      </c>
      <c r="B13" s="4" t="s">
        <v>29</v>
      </c>
      <c r="C13" s="4">
        <v>100</v>
      </c>
      <c r="D13" s="4"/>
      <c r="E13" s="4"/>
      <c r="F13" s="4"/>
      <c r="G13" s="4"/>
      <c r="H13" s="4"/>
      <c r="I13" s="4"/>
      <c r="J13" s="4">
        <v>100</v>
      </c>
      <c r="K13" s="14">
        <v>0.1</v>
      </c>
      <c r="M13" s="15"/>
    </row>
    <row r="14" s="1" customFormat="1" ht="17.25" customHeight="1" spans="1:13">
      <c r="A14" s="4">
        <v>8</v>
      </c>
      <c r="B14" s="4" t="s">
        <v>30</v>
      </c>
      <c r="C14" s="4">
        <v>100</v>
      </c>
      <c r="D14" s="4"/>
      <c r="E14" s="4"/>
      <c r="F14" s="4"/>
      <c r="G14" s="4">
        <v>-10</v>
      </c>
      <c r="H14" s="4">
        <v>-10</v>
      </c>
      <c r="I14" s="16"/>
      <c r="J14" s="4">
        <v>80</v>
      </c>
      <c r="K14" s="14">
        <v>0.081</v>
      </c>
      <c r="M14" s="15"/>
    </row>
    <row r="15" s="1" customFormat="1" ht="17.25" customHeight="1" spans="1:13">
      <c r="A15" s="4">
        <v>9</v>
      </c>
      <c r="B15" s="4" t="s">
        <v>31</v>
      </c>
      <c r="C15" s="4">
        <v>100</v>
      </c>
      <c r="D15" s="4"/>
      <c r="E15" s="4"/>
      <c r="F15" s="4"/>
      <c r="G15" s="4">
        <v>-10</v>
      </c>
      <c r="H15" s="4">
        <v>-10</v>
      </c>
      <c r="I15" s="4"/>
      <c r="J15" s="4">
        <v>80</v>
      </c>
      <c r="K15" s="14">
        <v>0.081</v>
      </c>
      <c r="M15" s="15"/>
    </row>
    <row r="16" s="1" customFormat="1" ht="17.25" customHeight="1" spans="1:13">
      <c r="A16" s="4">
        <v>10</v>
      </c>
      <c r="B16" s="4" t="s">
        <v>32</v>
      </c>
      <c r="C16" s="4">
        <v>100</v>
      </c>
      <c r="D16" s="4"/>
      <c r="E16" s="4"/>
      <c r="F16" s="4"/>
      <c r="G16" s="4">
        <v>-10</v>
      </c>
      <c r="H16" s="4">
        <v>-10</v>
      </c>
      <c r="I16" s="4"/>
      <c r="J16" s="4">
        <v>80</v>
      </c>
      <c r="K16" s="14">
        <v>0.081</v>
      </c>
      <c r="M16" s="15"/>
    </row>
    <row r="17" s="1" customFormat="1" ht="17.25" customHeight="1" spans="1:13">
      <c r="A17" s="4">
        <v>11</v>
      </c>
      <c r="B17" s="4" t="s">
        <v>33</v>
      </c>
      <c r="C17" s="4">
        <v>100</v>
      </c>
      <c r="D17" s="4">
        <v>-20</v>
      </c>
      <c r="E17" s="4"/>
      <c r="F17" s="4"/>
      <c r="G17" s="4">
        <v>-10</v>
      </c>
      <c r="H17" s="4"/>
      <c r="I17" s="4"/>
      <c r="J17" s="4">
        <v>70</v>
      </c>
      <c r="K17" s="14">
        <v>0.071</v>
      </c>
      <c r="M17" s="15"/>
    </row>
    <row r="18" s="1" customFormat="1" ht="17.25" customHeight="1" spans="1:13">
      <c r="A18" s="4">
        <v>12</v>
      </c>
      <c r="B18" s="4" t="s">
        <v>34</v>
      </c>
      <c r="C18" s="4">
        <v>100</v>
      </c>
      <c r="D18" s="4"/>
      <c r="E18" s="4"/>
      <c r="F18" s="4"/>
      <c r="G18" s="4">
        <v>-10</v>
      </c>
      <c r="H18" s="4">
        <v>-10</v>
      </c>
      <c r="I18" s="4"/>
      <c r="J18" s="4">
        <v>80</v>
      </c>
      <c r="K18" s="14">
        <v>0.081</v>
      </c>
      <c r="M18" s="15"/>
    </row>
    <row r="19" s="1" customFormat="1" ht="17.25" customHeight="1" spans="1:11">
      <c r="A19" s="8" t="s">
        <v>52</v>
      </c>
      <c r="B19" s="9" t="s">
        <v>38</v>
      </c>
      <c r="C19" s="10"/>
      <c r="D19" s="8"/>
      <c r="E19" s="8"/>
      <c r="F19" s="8"/>
      <c r="G19" s="8"/>
      <c r="H19" s="8"/>
      <c r="I19" s="8"/>
      <c r="J19" s="8">
        <f>SUM(J20:J28)</f>
        <v>860</v>
      </c>
      <c r="K19" s="13"/>
    </row>
    <row r="20" s="1" customFormat="1" ht="17.25" customHeight="1" spans="1:14">
      <c r="A20" s="4">
        <v>1</v>
      </c>
      <c r="B20" s="4" t="s">
        <v>39</v>
      </c>
      <c r="C20" s="4">
        <v>100</v>
      </c>
      <c r="D20" s="4"/>
      <c r="E20" s="4"/>
      <c r="F20" s="4"/>
      <c r="G20" s="4"/>
      <c r="H20" s="4"/>
      <c r="I20" s="4"/>
      <c r="J20" s="4">
        <v>100</v>
      </c>
      <c r="K20" s="14">
        <f t="shared" ref="K20:K28" si="0">J20/860</f>
        <v>0.116279069767442</v>
      </c>
      <c r="N20" s="15"/>
    </row>
    <row r="21" s="1" customFormat="1" ht="17.25" customHeight="1" spans="1:14">
      <c r="A21" s="4">
        <v>2</v>
      </c>
      <c r="B21" s="4" t="s">
        <v>40</v>
      </c>
      <c r="C21" s="4">
        <v>100</v>
      </c>
      <c r="D21" s="4"/>
      <c r="E21" s="4"/>
      <c r="F21" s="4"/>
      <c r="G21" s="4"/>
      <c r="H21" s="4"/>
      <c r="I21" s="4"/>
      <c r="J21" s="4">
        <v>100</v>
      </c>
      <c r="K21" s="14">
        <f t="shared" si="0"/>
        <v>0.116279069767442</v>
      </c>
      <c r="N21" s="15"/>
    </row>
    <row r="22" s="1" customFormat="1" ht="17.25" customHeight="1" spans="1:14">
      <c r="A22" s="4">
        <v>3</v>
      </c>
      <c r="B22" s="4" t="s">
        <v>41</v>
      </c>
      <c r="C22" s="4">
        <v>100</v>
      </c>
      <c r="D22" s="4"/>
      <c r="E22" s="4"/>
      <c r="F22" s="4"/>
      <c r="G22" s="4"/>
      <c r="H22" s="4"/>
      <c r="I22" s="4"/>
      <c r="J22" s="4">
        <v>100</v>
      </c>
      <c r="K22" s="14">
        <f t="shared" si="0"/>
        <v>0.116279069767442</v>
      </c>
      <c r="N22" s="15"/>
    </row>
    <row r="23" s="1" customFormat="1" ht="17.25" customHeight="1" spans="1:14">
      <c r="A23" s="4">
        <v>4</v>
      </c>
      <c r="B23" s="4" t="s">
        <v>42</v>
      </c>
      <c r="C23" s="4">
        <v>100</v>
      </c>
      <c r="D23" s="4"/>
      <c r="E23" s="4"/>
      <c r="F23" s="4"/>
      <c r="G23" s="4">
        <v>-10</v>
      </c>
      <c r="H23" s="4">
        <v>-10</v>
      </c>
      <c r="I23" s="4"/>
      <c r="J23" s="4">
        <v>80</v>
      </c>
      <c r="K23" s="14">
        <f t="shared" si="0"/>
        <v>0.0930232558139535</v>
      </c>
      <c r="N23" s="15"/>
    </row>
    <row r="24" s="1" customFormat="1" ht="17.25" customHeight="1" spans="1:14">
      <c r="A24" s="4">
        <v>5</v>
      </c>
      <c r="B24" s="4" t="s">
        <v>43</v>
      </c>
      <c r="C24" s="4">
        <v>100</v>
      </c>
      <c r="D24" s="4"/>
      <c r="E24" s="4"/>
      <c r="F24" s="4"/>
      <c r="G24" s="4">
        <v>-10</v>
      </c>
      <c r="H24" s="4">
        <v>-10</v>
      </c>
      <c r="I24" s="4"/>
      <c r="J24" s="4">
        <v>80</v>
      </c>
      <c r="K24" s="14">
        <f t="shared" si="0"/>
        <v>0.0930232558139535</v>
      </c>
      <c r="N24" s="15"/>
    </row>
    <row r="25" s="1" customFormat="1" ht="17.25" customHeight="1" spans="1:14">
      <c r="A25" s="4">
        <v>6</v>
      </c>
      <c r="B25" s="4" t="s">
        <v>44</v>
      </c>
      <c r="C25" s="4">
        <v>100</v>
      </c>
      <c r="D25" s="4"/>
      <c r="E25" s="4"/>
      <c r="F25" s="4"/>
      <c r="G25" s="4"/>
      <c r="H25" s="4"/>
      <c r="I25" s="4"/>
      <c r="J25" s="4">
        <v>100</v>
      </c>
      <c r="K25" s="14">
        <f t="shared" si="0"/>
        <v>0.116279069767442</v>
      </c>
      <c r="N25" s="15"/>
    </row>
    <row r="26" s="1" customFormat="1" ht="17.25" customHeight="1" spans="1:14">
      <c r="A26" s="4">
        <v>7</v>
      </c>
      <c r="B26" s="4" t="s">
        <v>45</v>
      </c>
      <c r="C26" s="4">
        <v>100</v>
      </c>
      <c r="D26" s="4"/>
      <c r="E26" s="4"/>
      <c r="F26" s="4"/>
      <c r="G26" s="4"/>
      <c r="H26" s="4"/>
      <c r="I26" s="4"/>
      <c r="J26" s="4">
        <v>100</v>
      </c>
      <c r="K26" s="14">
        <f t="shared" si="0"/>
        <v>0.116279069767442</v>
      </c>
      <c r="N26" s="15"/>
    </row>
    <row r="27" s="1" customFormat="1" ht="17.25" customHeight="1" spans="1:14">
      <c r="A27" s="4">
        <v>8</v>
      </c>
      <c r="B27" s="4" t="s">
        <v>73</v>
      </c>
      <c r="C27" s="4">
        <v>100</v>
      </c>
      <c r="D27" s="4"/>
      <c r="E27" s="4"/>
      <c r="F27" s="4"/>
      <c r="G27" s="4"/>
      <c r="H27" s="4"/>
      <c r="I27" s="4"/>
      <c r="J27" s="4">
        <v>100</v>
      </c>
      <c r="K27" s="14">
        <f t="shared" si="0"/>
        <v>0.116279069767442</v>
      </c>
      <c r="N27" s="15"/>
    </row>
    <row r="28" s="1" customFormat="1" ht="17.25" customHeight="1" spans="1:14">
      <c r="A28" s="4">
        <v>9</v>
      </c>
      <c r="B28" s="4" t="s">
        <v>74</v>
      </c>
      <c r="C28" s="4">
        <v>100</v>
      </c>
      <c r="D28" s="4"/>
      <c r="E28" s="4"/>
      <c r="F28" s="4"/>
      <c r="G28" s="4"/>
      <c r="H28" s="4"/>
      <c r="I28" s="4"/>
      <c r="J28" s="4">
        <v>100</v>
      </c>
      <c r="K28" s="14">
        <f t="shared" si="0"/>
        <v>0.116279069767442</v>
      </c>
      <c r="N28" s="15"/>
    </row>
    <row r="29" s="1" customFormat="1" ht="21" customHeight="1" spans="1:11">
      <c r="A29" s="11" t="s">
        <v>75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="1" customFormat="1" ht="21" customHeight="1" spans="1:11">
      <c r="A30" s="11" t="s">
        <v>76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="1" customFormat="1" ht="30" customHeight="1" spans="1:11">
      <c r="A31" s="11" t="s">
        <v>77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="1" customFormat="1" ht="21" customHeight="1" spans="1:11">
      <c r="A32" s="11" t="s">
        <v>78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="1" customFormat="1" ht="21" customHeight="1" spans="1:11">
      <c r="A33" s="11" t="s">
        <v>79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</row>
  </sheetData>
  <mergeCells count="21">
    <mergeCell ref="A1:B1"/>
    <mergeCell ref="A2:K2"/>
    <mergeCell ref="D3:F3"/>
    <mergeCell ref="G3:H3"/>
    <mergeCell ref="E4:F4"/>
    <mergeCell ref="B6:C6"/>
    <mergeCell ref="B19:C19"/>
    <mergeCell ref="A29:K29"/>
    <mergeCell ref="A30:K30"/>
    <mergeCell ref="A31:K31"/>
    <mergeCell ref="A32:K32"/>
    <mergeCell ref="A33:K33"/>
    <mergeCell ref="A3:A5"/>
    <mergeCell ref="B3:B5"/>
    <mergeCell ref="C3:C5"/>
    <mergeCell ref="D4:D5"/>
    <mergeCell ref="G4:G5"/>
    <mergeCell ref="H4:H5"/>
    <mergeCell ref="I3:I5"/>
    <mergeCell ref="J3:J5"/>
    <mergeCell ref="K3:K5"/>
  </mergeCells>
  <pageMargins left="0.75" right="0.75" top="1" bottom="1" header="0.511805555555556" footer="0.51180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系数K表（剩余可研)</vt:lpstr>
      <vt:lpstr>k3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zhouxinzhang</dc:creator>
  <cp:lastModifiedBy>刘世奇</cp:lastModifiedBy>
  <dcterms:created xsi:type="dcterms:W3CDTF">2015-06-03T08:41:00Z</dcterms:created>
  <cp:lastPrinted>2017-02-06T09:10:00Z</cp:lastPrinted>
  <dcterms:modified xsi:type="dcterms:W3CDTF">2017-04-07T08:01:07Z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2052-10.1.0.6374</vt:lpwstr>
  </property>
</Properties>
</file>