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附件!$A$6:$X$26</definedName>
    <definedName name="_xlnm.Print_Area" localSheetId="0">附件!$A$1:$X$141</definedName>
    <definedName name="_xlnm.Print_Titles" localSheetId="0">附件!$4:$6</definedName>
  </definedNames>
  <calcPr calcId="144525"/>
</workbook>
</file>

<file path=xl/sharedStrings.xml><?xml version="1.0" encoding="utf-8"?>
<sst xmlns="http://schemas.openxmlformats.org/spreadsheetml/2006/main" count="439" uniqueCount="390">
  <si>
    <t xml:space="preserve">湖南省2021年重点区域生态保护和修复专项拟安排中央预算内投资项目汇总表
      </t>
  </si>
  <si>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单位：万元、亩</t>
    </r>
  </si>
  <si>
    <t>县市区</t>
  </si>
  <si>
    <t>合计</t>
  </si>
  <si>
    <t>天然林保护与营造林工程</t>
  </si>
  <si>
    <t>退化草原修复工程</t>
  </si>
  <si>
    <t>人工造林</t>
  </si>
  <si>
    <t>封山育林</t>
  </si>
  <si>
    <t>森林质量精准提升
（退化林修复）</t>
  </si>
  <si>
    <t>油茶低产林改造</t>
  </si>
  <si>
    <t>人工种草</t>
  </si>
  <si>
    <t>草地改良</t>
  </si>
  <si>
    <t>草原围栏</t>
  </si>
  <si>
    <t>资金</t>
  </si>
  <si>
    <t>任务</t>
  </si>
  <si>
    <t>实施地点</t>
  </si>
  <si>
    <t>任务
（米）</t>
  </si>
  <si>
    <r>
      <rPr>
        <b/>
        <sz val="11"/>
        <rFont val="宋体"/>
        <charset val="134"/>
      </rPr>
      <t>全省合计</t>
    </r>
  </si>
  <si>
    <r>
      <rPr>
        <b/>
        <sz val="11"/>
        <rFont val="宋体"/>
        <charset val="134"/>
      </rPr>
      <t>南岭山地森林及生物多样性保护</t>
    </r>
  </si>
  <si>
    <r>
      <rPr>
        <sz val="11"/>
        <rFont val="宋体"/>
        <charset val="134"/>
      </rPr>
      <t>衡阳市</t>
    </r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</si>
  <si>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</si>
  <si>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樟木乡、杉桥镇、岣嵝峰林场等</t>
    </r>
  </si>
  <si>
    <r>
      <rPr>
        <sz val="11"/>
        <rFont val="宋体"/>
        <charset val="134"/>
      </rPr>
      <t>岘山镇、大安乡、库宗桥镇等</t>
    </r>
  </si>
  <si>
    <r>
      <rPr>
        <sz val="11"/>
        <rFont val="宋体"/>
        <charset val="134"/>
      </rPr>
      <t>岣嵝峰国有林场、陈坪国有林场、金兰镇等</t>
    </r>
  </si>
  <si>
    <r>
      <rPr>
        <sz val="11"/>
        <rFont val="宋体"/>
        <charset val="134"/>
      </rPr>
      <t>界牌镇、岣嵝乡、渣江镇等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</si>
  <si>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</si>
  <si>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硫市、三塘、谭子山等</t>
    </r>
  </si>
  <si>
    <r>
      <rPr>
        <sz val="11"/>
        <rFont val="宋体"/>
        <charset val="134"/>
      </rPr>
      <t>向阳、冠市、谭子山等</t>
    </r>
  </si>
  <si>
    <r>
      <rPr>
        <sz val="11"/>
        <rFont val="宋体"/>
        <charset val="134"/>
      </rPr>
      <t>岐山国有林场、接官亭国有林场</t>
    </r>
  </si>
  <si>
    <r>
      <rPr>
        <sz val="11"/>
        <rFont val="宋体"/>
        <charset val="134"/>
      </rPr>
      <t>铁丝塘、鸡笼、花桥等乡镇</t>
    </r>
  </si>
  <si>
    <r>
      <rPr>
        <sz val="11"/>
        <rFont val="宋体"/>
        <charset val="134"/>
      </rPr>
      <t>近尾洲镇</t>
    </r>
  </si>
  <si>
    <r>
      <rPr>
        <sz val="11"/>
        <rFont val="宋体"/>
        <charset val="134"/>
      </rPr>
      <t>衡山县</t>
    </r>
  </si>
  <si>
    <r>
      <rPr>
        <sz val="11"/>
        <rFont val="宋体"/>
        <charset val="134"/>
      </rPr>
      <t>店门镇、永和乡、开云镇、长江镇</t>
    </r>
  </si>
  <si>
    <r>
      <rPr>
        <sz val="11"/>
        <rFont val="宋体"/>
        <charset val="134"/>
      </rPr>
      <t>店门镇、新桥镇、永和乡</t>
    </r>
  </si>
  <si>
    <r>
      <rPr>
        <sz val="11"/>
        <rFont val="宋体"/>
        <charset val="134"/>
      </rPr>
      <t>衡东县</t>
    </r>
  </si>
  <si>
    <r>
      <rPr>
        <sz val="11"/>
        <rFont val="宋体"/>
        <charset val="134"/>
      </rPr>
      <t>大浦镇、高湖镇、石滩乡等</t>
    </r>
  </si>
  <si>
    <r>
      <rPr>
        <sz val="11"/>
        <rFont val="宋体"/>
        <charset val="134"/>
      </rPr>
      <t>草市镇、大浦镇、三樟镇等</t>
    </r>
  </si>
  <si>
    <r>
      <rPr>
        <sz val="11"/>
        <rFont val="宋体"/>
        <charset val="134"/>
      </rPr>
      <t>四方山林场</t>
    </r>
  </si>
  <si>
    <r>
      <rPr>
        <sz val="11"/>
        <rFont val="宋体"/>
        <charset val="134"/>
      </rPr>
      <t>草市镇、甘溪镇、高湖镇等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</si>
  <si>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</si>
  <si>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河洲、白地市、太和堂等</t>
    </r>
  </si>
  <si>
    <r>
      <rPr>
        <sz val="11"/>
        <rFont val="宋体"/>
        <charset val="134"/>
      </rPr>
      <t>四明山林场、太和堂、白地市等</t>
    </r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</si>
  <si>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</si>
  <si>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白沙镇、柏坊镇、烟洲镇等</t>
    </r>
  </si>
  <si>
    <r>
      <rPr>
        <sz val="11"/>
        <rFont val="宋体"/>
        <charset val="134"/>
      </rPr>
      <t>柏坊镇、大堡乡、水口山镇等</t>
    </r>
  </si>
  <si>
    <r>
      <rPr>
        <sz val="11"/>
        <rFont val="宋体"/>
        <charset val="134"/>
      </rPr>
      <t>常宁市弥泉国有林场、天堂山国家森林公园、洋泉镇、等</t>
    </r>
  </si>
  <si>
    <r>
      <rPr>
        <sz val="11"/>
        <rFont val="宋体"/>
        <charset val="134"/>
      </rPr>
      <t>罗桥镇、大堡乡、西岭镇等</t>
    </r>
  </si>
  <si>
    <r>
      <rPr>
        <sz val="11"/>
        <rFont val="宋体"/>
        <charset val="134"/>
      </rPr>
      <t>耒阳市</t>
    </r>
  </si>
  <si>
    <r>
      <rPr>
        <sz val="11"/>
        <rFont val="宋体"/>
        <charset val="134"/>
      </rPr>
      <t>东湖圩镇、水东江街道、南京镇等</t>
    </r>
  </si>
  <si>
    <r>
      <rPr>
        <sz val="11"/>
        <rFont val="宋体"/>
        <charset val="134"/>
      </rPr>
      <t>东湖圩镇、水东江街道、余庆街道等</t>
    </r>
  </si>
  <si>
    <r>
      <rPr>
        <sz val="11"/>
        <rFont val="宋体"/>
        <charset val="134"/>
      </rPr>
      <t>马水镇、东湖圩镇、哲桥镇等</t>
    </r>
  </si>
  <si>
    <r>
      <rPr>
        <sz val="11"/>
        <rFont val="宋体"/>
        <charset val="134"/>
      </rPr>
      <t>仁义、公平圩、马水等乡镇</t>
    </r>
  </si>
  <si>
    <r>
      <rPr>
        <sz val="11"/>
        <rFont val="宋体"/>
        <charset val="134"/>
      </rPr>
      <t>南岳区</t>
    </r>
  </si>
  <si>
    <r>
      <rPr>
        <sz val="11"/>
        <rFont val="宋体"/>
        <charset val="134"/>
      </rPr>
      <t>南岳区梵音谷国有林场高山工区</t>
    </r>
  </si>
  <si>
    <r>
      <rPr>
        <sz val="11"/>
        <rFont val="宋体"/>
        <charset val="134"/>
      </rPr>
      <t>南岳区梵音谷国有林场</t>
    </r>
  </si>
  <si>
    <r>
      <rPr>
        <sz val="11"/>
        <rFont val="宋体"/>
        <charset val="134"/>
      </rPr>
      <t>株洲市</t>
    </r>
  </si>
  <si>
    <r>
      <rPr>
        <sz val="11"/>
        <rFont val="宋体"/>
        <charset val="134"/>
      </rPr>
      <t>株洲市辖区</t>
    </r>
  </si>
  <si>
    <r>
      <rPr>
        <sz val="11"/>
        <rFont val="宋体"/>
        <charset val="134"/>
      </rPr>
      <t>石峰区绿心地区</t>
    </r>
  </si>
  <si>
    <r>
      <rPr>
        <sz val="11"/>
        <rFont val="宋体"/>
        <charset val="134"/>
      </rPr>
      <t>石峰区</t>
    </r>
    <r>
      <rPr>
        <sz val="11"/>
        <rFont val="Times New Roman"/>
        <charset val="134"/>
      </rPr>
      <t>17000</t>
    </r>
    <r>
      <rPr>
        <sz val="11"/>
        <rFont val="宋体"/>
        <charset val="134"/>
      </rPr>
      <t>亩、天元区</t>
    </r>
    <r>
      <rPr>
        <sz val="11"/>
        <rFont val="Times New Roman"/>
        <charset val="134"/>
      </rPr>
      <t>3300</t>
    </r>
    <r>
      <rPr>
        <sz val="11"/>
        <rFont val="宋体"/>
        <charset val="134"/>
      </rPr>
      <t>亩、荷塘区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亩的绿心地区</t>
    </r>
  </si>
  <si>
    <r>
      <rPr>
        <sz val="11"/>
        <rFont val="宋体"/>
        <charset val="134"/>
      </rPr>
      <t>石峰区</t>
    </r>
    <r>
      <rPr>
        <sz val="11"/>
        <rFont val="Times New Roman"/>
        <charset val="134"/>
      </rPr>
      <t>8400</t>
    </r>
    <r>
      <rPr>
        <sz val="11"/>
        <rFont val="宋体"/>
        <charset val="134"/>
      </rPr>
      <t>亩、天元区</t>
    </r>
    <r>
      <rPr>
        <sz val="11"/>
        <rFont val="Times New Roman"/>
        <charset val="134"/>
      </rPr>
      <t>760</t>
    </r>
    <r>
      <rPr>
        <sz val="11"/>
        <rFont val="宋体"/>
        <charset val="134"/>
      </rPr>
      <t>亩、荷塘区</t>
    </r>
    <r>
      <rPr>
        <sz val="11"/>
        <rFont val="Times New Roman"/>
        <charset val="134"/>
      </rPr>
      <t>380</t>
    </r>
    <r>
      <rPr>
        <sz val="11"/>
        <rFont val="宋体"/>
        <charset val="134"/>
      </rPr>
      <t>亩的绿心地区</t>
    </r>
  </si>
  <si>
    <r>
      <rPr>
        <sz val="11"/>
        <rFont val="宋体"/>
        <charset val="134"/>
      </rPr>
      <t>石峰区</t>
    </r>
    <r>
      <rPr>
        <sz val="11"/>
        <rFont val="Times New Roman"/>
        <charset val="134"/>
      </rPr>
      <t>3200</t>
    </r>
    <r>
      <rPr>
        <sz val="11"/>
        <rFont val="宋体"/>
        <charset val="134"/>
      </rPr>
      <t>亩、天元区</t>
    </r>
    <r>
      <rPr>
        <sz val="11"/>
        <rFont val="Times New Roman"/>
        <charset val="134"/>
      </rPr>
      <t>.3500</t>
    </r>
    <r>
      <rPr>
        <sz val="11"/>
        <rFont val="宋体"/>
        <charset val="134"/>
      </rPr>
      <t>亩的绿心地区</t>
    </r>
  </si>
  <si>
    <r>
      <rPr>
        <sz val="11"/>
        <rFont val="宋体"/>
        <charset val="134"/>
      </rPr>
      <t>渌口区</t>
    </r>
  </si>
  <si>
    <t>军山、凤凰山国有林场</t>
  </si>
  <si>
    <r>
      <rPr>
        <sz val="11"/>
        <rFont val="宋体"/>
        <charset val="134"/>
      </rPr>
      <t>南洲镇、古岳峰镇、龙船镇等</t>
    </r>
  </si>
  <si>
    <r>
      <rPr>
        <sz val="11"/>
        <rFont val="宋体"/>
        <charset val="134"/>
      </rPr>
      <t>醴陵市</t>
    </r>
  </si>
  <si>
    <r>
      <rPr>
        <sz val="11"/>
        <rFont val="宋体"/>
        <charset val="134"/>
      </rPr>
      <t>枫林镇</t>
    </r>
  </si>
  <si>
    <r>
      <rPr>
        <sz val="11"/>
        <rFont val="宋体"/>
        <charset val="134"/>
      </rPr>
      <t>国瓷街道、左权镇</t>
    </r>
  </si>
  <si>
    <r>
      <rPr>
        <sz val="11"/>
        <rFont val="宋体"/>
        <charset val="134"/>
      </rPr>
      <t>樟仙岭、水口山国有林场</t>
    </r>
  </si>
  <si>
    <r>
      <rPr>
        <sz val="11"/>
        <rFont val="宋体"/>
        <charset val="134"/>
      </rPr>
      <t>攸县</t>
    </r>
  </si>
  <si>
    <r>
      <rPr>
        <sz val="11"/>
        <rFont val="宋体"/>
        <charset val="134"/>
      </rPr>
      <t>黄丰桥国有林场</t>
    </r>
  </si>
  <si>
    <r>
      <rPr>
        <sz val="11"/>
        <rFont val="宋体"/>
        <charset val="134"/>
      </rPr>
      <t>茶陵县</t>
    </r>
  </si>
  <si>
    <r>
      <rPr>
        <sz val="11"/>
        <rFont val="宋体"/>
        <charset val="134"/>
      </rPr>
      <t>湖口镇等</t>
    </r>
  </si>
  <si>
    <r>
      <rPr>
        <sz val="11"/>
        <rFont val="宋体"/>
        <charset val="134"/>
      </rPr>
      <t>火田镇等</t>
    </r>
  </si>
  <si>
    <r>
      <rPr>
        <sz val="11"/>
        <rFont val="宋体"/>
        <charset val="134"/>
      </rPr>
      <t>云阳林场、虎踞林场</t>
    </r>
  </si>
  <si>
    <r>
      <rPr>
        <sz val="11"/>
        <rFont val="宋体"/>
        <charset val="134"/>
      </rPr>
      <t>界首镇等</t>
    </r>
  </si>
  <si>
    <r>
      <rPr>
        <sz val="11"/>
        <rFont val="宋体"/>
        <charset val="134"/>
      </rPr>
      <t>云阳林场</t>
    </r>
  </si>
  <si>
    <r>
      <rPr>
        <sz val="11"/>
        <rFont val="宋体"/>
        <charset val="134"/>
      </rPr>
      <t>炎陵县</t>
    </r>
  </si>
  <si>
    <r>
      <rPr>
        <sz val="11"/>
        <rFont val="宋体"/>
        <charset val="134"/>
      </rPr>
      <t>青石冈林场、深潭林场、绿源林场</t>
    </r>
  </si>
  <si>
    <r>
      <rPr>
        <sz val="11"/>
        <rFont val="宋体"/>
        <charset val="134"/>
      </rPr>
      <t>青石冈林场</t>
    </r>
  </si>
  <si>
    <r>
      <rPr>
        <sz val="11"/>
        <rFont val="宋体"/>
        <charset val="134"/>
      </rPr>
      <t>鹿原镇、霞阳镇、船形乡</t>
    </r>
  </si>
  <si>
    <r>
      <rPr>
        <sz val="11"/>
        <rFont val="宋体"/>
        <charset val="134"/>
      </rPr>
      <t>郴州市</t>
    </r>
  </si>
  <si>
    <r>
      <rPr>
        <sz val="11"/>
        <rFont val="宋体"/>
        <charset val="134"/>
      </rPr>
      <t>北湖区</t>
    </r>
  </si>
  <si>
    <r>
      <rPr>
        <sz val="11"/>
        <rFont val="宋体"/>
        <charset val="134"/>
      </rPr>
      <t>华塘、保和瑶族乡、石盖塘街道等乡镇</t>
    </r>
  </si>
  <si>
    <r>
      <rPr>
        <sz val="11"/>
        <rFont val="宋体"/>
        <charset val="134"/>
      </rPr>
      <t>仰天湖瑶族乡</t>
    </r>
  </si>
  <si>
    <r>
      <rPr>
        <sz val="11"/>
        <rFont val="宋体"/>
        <charset val="134"/>
      </rPr>
      <t>苏仙区</t>
    </r>
  </si>
  <si>
    <r>
      <rPr>
        <sz val="11"/>
        <rFont val="宋体"/>
        <charset val="134"/>
      </rPr>
      <t>良田镇、坳上镇</t>
    </r>
  </si>
  <si>
    <r>
      <rPr>
        <sz val="11"/>
        <rFont val="宋体"/>
        <charset val="134"/>
      </rPr>
      <t>许家洞镇、白露塘镇、五盖山国有林场等</t>
    </r>
  </si>
  <si>
    <r>
      <rPr>
        <sz val="11"/>
        <rFont val="宋体"/>
        <charset val="134"/>
      </rPr>
      <t>白露塘镇、良田镇</t>
    </r>
  </si>
  <si>
    <r>
      <rPr>
        <sz val="11"/>
        <rFont val="宋体"/>
        <charset val="134"/>
      </rPr>
      <t>资兴市</t>
    </r>
  </si>
  <si>
    <r>
      <rPr>
        <sz val="11"/>
        <rFont val="宋体"/>
        <charset val="134"/>
      </rPr>
      <t>州门司镇、兴宁镇、东江街道</t>
    </r>
  </si>
  <si>
    <r>
      <rPr>
        <sz val="11"/>
        <rFont val="宋体"/>
        <charset val="134"/>
      </rPr>
      <t>林业局基地、　　　　市林科所</t>
    </r>
  </si>
  <si>
    <r>
      <rPr>
        <sz val="11"/>
        <rFont val="宋体"/>
        <charset val="134"/>
      </rPr>
      <t>市木材总公司</t>
    </r>
  </si>
  <si>
    <r>
      <rPr>
        <sz val="11"/>
        <rFont val="宋体"/>
        <charset val="134"/>
      </rPr>
      <t>州门司镇、兴宁镇、清江镇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</si>
  <si>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</si>
  <si>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马田、洋塘、高亭等乡镇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</si>
  <si>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</si>
  <si>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珠泉镇、塘村镇、袁家镇、坦坪镇</t>
    </r>
  </si>
  <si>
    <r>
      <rPr>
        <sz val="11"/>
        <rFont val="宋体"/>
        <charset val="134"/>
      </rPr>
      <t>嘉禾县南岭国有林场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</si>
  <si>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</si>
  <si>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楚江镇、花塘乡、金江镇、南强镇、万水乡</t>
    </r>
  </si>
  <si>
    <r>
      <rPr>
        <sz val="11"/>
        <rFont val="宋体"/>
        <charset val="134"/>
      </rPr>
      <t>南强镇、东山林场、西山林场</t>
    </r>
  </si>
  <si>
    <r>
      <rPr>
        <sz val="11"/>
        <rFont val="宋体"/>
        <charset val="134"/>
      </rPr>
      <t>东山林场、西山林场</t>
    </r>
  </si>
  <si>
    <r>
      <rPr>
        <sz val="11"/>
        <rFont val="宋体"/>
        <charset val="134"/>
      </rPr>
      <t>东山林场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</si>
  <si>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</si>
  <si>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五岭、迎春、天塘</t>
    </r>
  </si>
  <si>
    <r>
      <rPr>
        <sz val="11"/>
        <rFont val="宋体"/>
        <charset val="134"/>
      </rPr>
      <t>五岭、赤石、莽山</t>
    </r>
  </si>
  <si>
    <r>
      <rPr>
        <sz val="11"/>
        <rFont val="宋体"/>
        <charset val="134"/>
      </rPr>
      <t>骑田国有林场</t>
    </r>
  </si>
  <si>
    <r>
      <rPr>
        <sz val="11"/>
        <rFont val="宋体"/>
        <charset val="134"/>
      </rPr>
      <t>浆水乡、玉溪镇、笆篱镇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</si>
  <si>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</si>
  <si>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文明乡、土桥镇、马桥镇等</t>
    </r>
  </si>
  <si>
    <r>
      <rPr>
        <sz val="11"/>
        <rFont val="宋体"/>
        <charset val="134"/>
      </rPr>
      <t>暖水镇、卢阳镇、井坡镇等</t>
    </r>
  </si>
  <si>
    <r>
      <rPr>
        <sz val="11"/>
        <rFont val="宋体"/>
        <charset val="134"/>
      </rPr>
      <t>大坪国有林场、益将国有林场、暖水国有林场</t>
    </r>
  </si>
  <si>
    <r>
      <rPr>
        <sz val="11"/>
        <rFont val="宋体"/>
        <charset val="134"/>
      </rPr>
      <t>文明乡、井坡镇、泉水镇等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</si>
  <si>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</si>
  <si>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四都镇、沤江镇</t>
    </r>
  </si>
  <si>
    <r>
      <rPr>
        <sz val="11"/>
        <rFont val="宋体"/>
        <charset val="134"/>
      </rPr>
      <t>普乐镇，沙田镇，大塘镇等</t>
    </r>
  </si>
  <si>
    <r>
      <rPr>
        <sz val="11"/>
        <rFont val="宋体"/>
        <charset val="134"/>
      </rPr>
      <t>八面山分场，两水口分场，云落江联营林场</t>
    </r>
  </si>
  <si>
    <r>
      <rPr>
        <sz val="11"/>
        <rFont val="宋体"/>
        <charset val="134"/>
      </rPr>
      <t>沤江镇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</si>
  <si>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</si>
  <si>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龙海镇等</t>
    </r>
  </si>
  <si>
    <r>
      <rPr>
        <sz val="11"/>
        <rFont val="宋体"/>
        <charset val="134"/>
      </rPr>
      <t>大石林场等</t>
    </r>
  </si>
  <si>
    <r>
      <rPr>
        <sz val="11"/>
        <rFont val="宋体"/>
        <charset val="134"/>
      </rPr>
      <t>基地林场、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公木林场等</t>
    </r>
  </si>
  <si>
    <r>
      <rPr>
        <sz val="11"/>
        <rFont val="宋体"/>
        <charset val="134"/>
      </rPr>
      <t>永州市</t>
    </r>
  </si>
  <si>
    <r>
      <rPr>
        <sz val="11"/>
        <rFont val="宋体"/>
        <charset val="134"/>
      </rPr>
      <t>永州市直</t>
    </r>
  </si>
  <si>
    <r>
      <rPr>
        <sz val="11"/>
        <rFont val="宋体"/>
        <charset val="134"/>
      </rPr>
      <t>金洞林场</t>
    </r>
  </si>
  <si>
    <r>
      <rPr>
        <sz val="11"/>
        <rFont val="宋体"/>
        <charset val="134"/>
      </rPr>
      <t>冷水滩区</t>
    </r>
  </si>
  <si>
    <r>
      <rPr>
        <sz val="11"/>
        <rFont val="宋体"/>
        <charset val="134"/>
      </rPr>
      <t>黄阳司镇、高溪市镇、上岭桥镇</t>
    </r>
  </si>
  <si>
    <r>
      <rPr>
        <sz val="11"/>
        <rFont val="宋体"/>
        <charset val="134"/>
      </rPr>
      <t>蔡市镇</t>
    </r>
  </si>
  <si>
    <r>
      <rPr>
        <sz val="11"/>
        <rFont val="宋体"/>
        <charset val="134"/>
      </rPr>
      <t>双牌县</t>
    </r>
  </si>
  <si>
    <r>
      <rPr>
        <sz val="11"/>
        <rFont val="宋体"/>
        <charset val="134"/>
      </rPr>
      <t>五星岭、打鼓坪国有林场</t>
    </r>
  </si>
  <si>
    <r>
      <rPr>
        <sz val="11"/>
        <rFont val="宋体"/>
        <charset val="134"/>
      </rPr>
      <t>五星岭、泷泊、打鼓坪国有林场</t>
    </r>
  </si>
  <si>
    <r>
      <rPr>
        <sz val="11"/>
        <rFont val="宋体"/>
        <charset val="134"/>
      </rPr>
      <t>道县</t>
    </r>
  </si>
  <si>
    <r>
      <rPr>
        <sz val="11"/>
        <rFont val="宋体"/>
        <charset val="134"/>
      </rPr>
      <t>蚣坝镇、白芒铺镇、柑子园镇等乡镇</t>
    </r>
  </si>
  <si>
    <r>
      <rPr>
        <sz val="11"/>
        <rFont val="宋体"/>
        <charset val="134"/>
      </rPr>
      <t>清塘镇、寿雁镇、仙子脚镇</t>
    </r>
  </si>
  <si>
    <r>
      <rPr>
        <sz val="11"/>
        <rFont val="宋体"/>
        <charset val="134"/>
      </rPr>
      <t>桥头国有林场</t>
    </r>
  </si>
  <si>
    <r>
      <rPr>
        <sz val="11"/>
        <rFont val="宋体"/>
        <charset val="134"/>
      </rPr>
      <t>上关街道、审章塘乡、祥霖铺镇等</t>
    </r>
  </si>
  <si>
    <r>
      <rPr>
        <sz val="11"/>
        <rFont val="宋体"/>
        <charset val="134"/>
      </rPr>
      <t>江永县</t>
    </r>
  </si>
  <si>
    <r>
      <rPr>
        <sz val="11"/>
        <rFont val="宋体"/>
        <charset val="134"/>
      </rPr>
      <t>回龙圩管理区</t>
    </r>
  </si>
  <si>
    <r>
      <rPr>
        <sz val="11"/>
        <rFont val="宋体"/>
        <charset val="134"/>
      </rPr>
      <t>高泽源国有林场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亩、回峰国有林场</t>
    </r>
    <r>
      <rPr>
        <sz val="11"/>
        <rFont val="Times New Roman"/>
        <charset val="134"/>
      </rPr>
      <t>1900</t>
    </r>
    <r>
      <rPr>
        <sz val="11"/>
        <rFont val="宋体"/>
        <charset val="134"/>
      </rPr>
      <t>亩</t>
    </r>
  </si>
  <si>
    <r>
      <rPr>
        <sz val="11"/>
        <rFont val="宋体"/>
        <charset val="134"/>
      </rPr>
      <t>江华县</t>
    </r>
  </si>
  <si>
    <r>
      <rPr>
        <sz val="11"/>
        <rFont val="宋体"/>
        <charset val="134"/>
      </rPr>
      <t>沱江镇、大路铺镇、白芒营镇、涛圩镇等农区乡镇</t>
    </r>
  </si>
  <si>
    <r>
      <rPr>
        <sz val="11"/>
        <rFont val="宋体"/>
        <charset val="134"/>
      </rPr>
      <t>江华国有林场</t>
    </r>
  </si>
  <si>
    <r>
      <rPr>
        <sz val="11"/>
        <rFont val="宋体"/>
        <charset val="134"/>
      </rPr>
      <t>宁远县</t>
    </r>
  </si>
  <si>
    <t>东溪街道、冷水镇、鲤溪镇等</t>
  </si>
  <si>
    <t>东溪街道、冷水镇、柏家坪镇等</t>
  </si>
  <si>
    <r>
      <rPr>
        <sz val="11"/>
        <rFont val="宋体"/>
        <charset val="134"/>
      </rPr>
      <t>东溪街道、舜陵街道、水市镇等</t>
    </r>
  </si>
  <si>
    <r>
      <rPr>
        <sz val="11"/>
        <rFont val="宋体"/>
        <charset val="134"/>
      </rPr>
      <t>新田县</t>
    </r>
  </si>
  <si>
    <r>
      <rPr>
        <sz val="11"/>
        <rFont val="宋体"/>
        <charset val="134"/>
      </rPr>
      <t>新隆镇、大坪塘镇</t>
    </r>
  </si>
  <si>
    <r>
      <rPr>
        <sz val="11"/>
        <rFont val="宋体"/>
        <charset val="134"/>
      </rPr>
      <t>大湾林场、肥源林场</t>
    </r>
  </si>
  <si>
    <r>
      <rPr>
        <sz val="11"/>
        <rFont val="宋体"/>
        <charset val="134"/>
      </rPr>
      <t>蓝山县</t>
    </r>
  </si>
  <si>
    <r>
      <rPr>
        <sz val="11"/>
        <rFont val="宋体"/>
        <charset val="134"/>
      </rPr>
      <t>荆竹、浆洞国有林场，塔峰镇、湘江源湘等</t>
    </r>
  </si>
  <si>
    <r>
      <rPr>
        <b/>
        <sz val="11"/>
        <rFont val="宋体"/>
        <charset val="134"/>
      </rPr>
      <t>武陵山区生物多样性保护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</si>
  <si>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直</t>
    </r>
  </si>
  <si>
    <r>
      <rPr>
        <sz val="11"/>
        <rFont val="宋体"/>
        <charset val="134"/>
      </rPr>
      <t>青羊湖国有林场</t>
    </r>
  </si>
  <si>
    <r>
      <rPr>
        <sz val="11"/>
        <rFont val="宋体"/>
        <charset val="134"/>
      </rPr>
      <t>芦头林场</t>
    </r>
  </si>
  <si>
    <r>
      <rPr>
        <sz val="11"/>
        <rFont val="宋体"/>
        <charset val="134"/>
      </rPr>
      <t>长沙市</t>
    </r>
  </si>
  <si>
    <r>
      <rPr>
        <sz val="11"/>
        <rFont val="宋体"/>
        <charset val="134"/>
      </rPr>
      <t>宁乡市</t>
    </r>
  </si>
  <si>
    <r>
      <rPr>
        <sz val="11"/>
        <rFont val="宋体"/>
        <charset val="134"/>
      </rPr>
      <t>沩山乡</t>
    </r>
  </si>
  <si>
    <r>
      <rPr>
        <sz val="11"/>
        <rFont val="宋体"/>
        <charset val="134"/>
      </rPr>
      <t>湘潭市</t>
    </r>
  </si>
  <si>
    <r>
      <rPr>
        <sz val="11"/>
        <rFont val="宋体"/>
        <charset val="134"/>
      </rPr>
      <t>湘潭市辖区</t>
    </r>
  </si>
  <si>
    <r>
      <rPr>
        <sz val="11"/>
        <rFont val="宋体"/>
        <charset val="134"/>
      </rPr>
      <t>岳塘区</t>
    </r>
    <r>
      <rPr>
        <sz val="11"/>
        <rFont val="Times New Roman"/>
        <charset val="134"/>
      </rPr>
      <t>10900</t>
    </r>
    <r>
      <rPr>
        <sz val="11"/>
        <rFont val="宋体"/>
        <charset val="134"/>
      </rPr>
      <t>亩、高新区</t>
    </r>
    <r>
      <rPr>
        <sz val="11"/>
        <rFont val="Times New Roman"/>
        <charset val="134"/>
      </rPr>
      <t>1900</t>
    </r>
    <r>
      <rPr>
        <sz val="11"/>
        <rFont val="宋体"/>
        <charset val="134"/>
      </rPr>
      <t>亩、经开区</t>
    </r>
    <r>
      <rPr>
        <sz val="11"/>
        <rFont val="Times New Roman"/>
        <charset val="134"/>
      </rPr>
      <t>2700</t>
    </r>
    <r>
      <rPr>
        <sz val="11"/>
        <rFont val="宋体"/>
        <charset val="134"/>
      </rPr>
      <t>亩的绿心地区</t>
    </r>
  </si>
  <si>
    <r>
      <rPr>
        <sz val="11"/>
        <rFont val="宋体"/>
        <charset val="134"/>
      </rPr>
      <t>岳塘区绿心地区</t>
    </r>
  </si>
  <si>
    <r>
      <rPr>
        <sz val="11"/>
        <rFont val="宋体"/>
        <charset val="134"/>
      </rPr>
      <t>湘潭县</t>
    </r>
  </si>
  <si>
    <r>
      <rPr>
        <sz val="11"/>
        <rFont val="宋体"/>
        <charset val="134"/>
      </rPr>
      <t>青山桥、排头、锦石等乡镇</t>
    </r>
  </si>
  <si>
    <r>
      <rPr>
        <sz val="11"/>
        <rFont val="宋体"/>
        <charset val="134"/>
      </rPr>
      <t>花石、青山桥、云湖桥等乡镇</t>
    </r>
  </si>
  <si>
    <r>
      <rPr>
        <sz val="11"/>
        <rFont val="宋体"/>
        <charset val="134"/>
      </rPr>
      <t>白石、中路铺、易俗河、河口等乡镇</t>
    </r>
  </si>
  <si>
    <r>
      <rPr>
        <sz val="11"/>
        <rFont val="宋体"/>
        <charset val="134"/>
      </rPr>
      <t>谭家山、青山桥、排头等乡镇</t>
    </r>
  </si>
  <si>
    <r>
      <rPr>
        <sz val="11"/>
        <rFont val="宋体"/>
        <charset val="134"/>
      </rPr>
      <t>湘乡市</t>
    </r>
  </si>
  <si>
    <r>
      <rPr>
        <sz val="11"/>
        <rFont val="宋体"/>
        <charset val="134"/>
      </rPr>
      <t>壶天镇、棋梓镇、潭市镇等</t>
    </r>
  </si>
  <si>
    <r>
      <rPr>
        <sz val="11"/>
        <rFont val="宋体"/>
        <charset val="134"/>
      </rPr>
      <t>棋梓镇、白田镇、壶天镇等</t>
    </r>
  </si>
  <si>
    <r>
      <rPr>
        <sz val="11"/>
        <rFont val="宋体"/>
        <charset val="134"/>
      </rPr>
      <t>湘乡市东山国有林场、褒忠山国有林场</t>
    </r>
  </si>
  <si>
    <r>
      <rPr>
        <sz val="11"/>
        <rFont val="宋体"/>
        <charset val="134"/>
      </rPr>
      <t>潭市镇</t>
    </r>
  </si>
  <si>
    <r>
      <rPr>
        <sz val="11"/>
        <rFont val="宋体"/>
        <charset val="134"/>
      </rPr>
      <t>韶山市</t>
    </r>
  </si>
  <si>
    <r>
      <rPr>
        <sz val="11"/>
        <rFont val="宋体"/>
        <charset val="134"/>
      </rPr>
      <t>清溪镇、银田镇、韶山乡　</t>
    </r>
  </si>
  <si>
    <r>
      <rPr>
        <sz val="11"/>
        <rFont val="宋体"/>
        <charset val="134"/>
      </rPr>
      <t>清溪镇、银田镇、韶山乡</t>
    </r>
  </si>
  <si>
    <r>
      <rPr>
        <sz val="11"/>
        <rFont val="宋体"/>
        <charset val="134"/>
      </rPr>
      <t>清溪镇、韶山乡　</t>
    </r>
  </si>
  <si>
    <r>
      <rPr>
        <sz val="11"/>
        <rFont val="宋体"/>
        <charset val="134"/>
      </rPr>
      <t>岳阳市</t>
    </r>
  </si>
  <si>
    <r>
      <rPr>
        <sz val="11"/>
        <color theme="1"/>
        <rFont val="宋体"/>
        <charset val="134"/>
      </rPr>
      <t>平江县</t>
    </r>
  </si>
  <si>
    <r>
      <rPr>
        <sz val="11"/>
        <color theme="1"/>
        <rFont val="宋体"/>
        <charset val="134"/>
      </rPr>
      <t>梅仙镇、余坪镇、谈岑生态林场等</t>
    </r>
  </si>
  <si>
    <r>
      <rPr>
        <sz val="11"/>
        <color theme="1"/>
        <rFont val="宋体"/>
        <charset val="134"/>
      </rPr>
      <t>安定镇、南江镇、梅仙镇等</t>
    </r>
  </si>
  <si>
    <r>
      <rPr>
        <sz val="11"/>
        <color theme="1"/>
        <rFont val="宋体"/>
        <charset val="134"/>
      </rPr>
      <t>南江镇、梅仙镇、连云国有林场等</t>
    </r>
  </si>
  <si>
    <r>
      <rPr>
        <sz val="11"/>
        <color theme="1"/>
        <rFont val="宋体"/>
        <charset val="134"/>
      </rPr>
      <t>岳阳县</t>
    </r>
  </si>
  <si>
    <r>
      <rPr>
        <sz val="11"/>
        <color theme="1"/>
        <rFont val="宋体"/>
        <charset val="134"/>
      </rPr>
      <t>长湖乡、黄沙街镇、新墙镇等</t>
    </r>
  </si>
  <si>
    <r>
      <rPr>
        <sz val="11"/>
        <color theme="1"/>
        <rFont val="宋体"/>
        <charset val="134"/>
      </rPr>
      <t>月田镇、毛田镇、公田镇等</t>
    </r>
  </si>
  <si>
    <r>
      <rPr>
        <sz val="11"/>
        <color theme="1"/>
        <rFont val="宋体"/>
        <charset val="134"/>
      </rPr>
      <t>大云山国有林场</t>
    </r>
  </si>
  <si>
    <r>
      <rPr>
        <sz val="11"/>
        <color theme="1"/>
        <rFont val="宋体"/>
        <charset val="134"/>
      </rPr>
      <t>筻口镇、荣家湾镇、黄沙街镇等</t>
    </r>
  </si>
  <si>
    <r>
      <rPr>
        <sz val="11"/>
        <color theme="1"/>
        <rFont val="宋体"/>
        <charset val="134"/>
      </rPr>
      <t>春风滩头</t>
    </r>
  </si>
  <si>
    <r>
      <rPr>
        <sz val="11"/>
        <color theme="1"/>
        <rFont val="宋体"/>
        <charset val="134"/>
      </rPr>
      <t>临湘市</t>
    </r>
  </si>
  <si>
    <r>
      <rPr>
        <sz val="11"/>
        <color theme="1"/>
        <rFont val="宋体"/>
        <charset val="134"/>
      </rPr>
      <t>江南镇、坦渡镇、桃林镇、等</t>
    </r>
  </si>
  <si>
    <r>
      <rPr>
        <sz val="11"/>
        <color theme="1"/>
        <rFont val="宋体"/>
        <charset val="134"/>
      </rPr>
      <t>桃林镇、五里街道、羊楼司镇等</t>
    </r>
  </si>
  <si>
    <r>
      <rPr>
        <sz val="11"/>
        <color theme="1"/>
        <rFont val="宋体"/>
        <charset val="134"/>
      </rPr>
      <t>云湖街道、聂市镇、五尖山林场等</t>
    </r>
  </si>
  <si>
    <r>
      <rPr>
        <sz val="11"/>
        <color theme="1"/>
        <rFont val="宋体"/>
        <charset val="134"/>
      </rPr>
      <t>汨罗市</t>
    </r>
  </si>
  <si>
    <r>
      <rPr>
        <sz val="11"/>
        <color theme="1"/>
        <rFont val="宋体"/>
        <charset val="134"/>
      </rPr>
      <t>桃林、白塘、白水、屈子祠等乡镇</t>
    </r>
  </si>
  <si>
    <r>
      <rPr>
        <sz val="11"/>
        <color theme="1"/>
        <rFont val="宋体"/>
        <charset val="134"/>
      </rPr>
      <t>大荆、罗江、新市、神鼎、弼时等乡镇</t>
    </r>
  </si>
  <si>
    <r>
      <rPr>
        <sz val="11"/>
        <color theme="1"/>
        <rFont val="宋体"/>
        <charset val="134"/>
      </rPr>
      <t>玉池、桃林国有林场</t>
    </r>
  </si>
  <si>
    <r>
      <rPr>
        <sz val="11"/>
        <color theme="1"/>
        <rFont val="宋体"/>
        <charset val="134"/>
      </rPr>
      <t>三江、屈子祠、桃林等</t>
    </r>
  </si>
  <si>
    <r>
      <rPr>
        <sz val="11"/>
        <color theme="1"/>
        <rFont val="宋体"/>
        <charset val="134"/>
      </rPr>
      <t>华容县</t>
    </r>
  </si>
  <si>
    <r>
      <rPr>
        <sz val="11"/>
        <color theme="1"/>
        <rFont val="宋体"/>
        <charset val="134"/>
      </rPr>
      <t>新河乡、治河渡镇、操军镇等</t>
    </r>
  </si>
  <si>
    <r>
      <rPr>
        <sz val="11"/>
        <color theme="1"/>
        <rFont val="宋体"/>
        <charset val="134"/>
      </rPr>
      <t>胜峰国有林场、塔市国有林场</t>
    </r>
  </si>
  <si>
    <r>
      <rPr>
        <sz val="11"/>
        <color theme="1"/>
        <rFont val="宋体"/>
        <charset val="134"/>
      </rPr>
      <t>团洲乡、注滋口镇</t>
    </r>
  </si>
  <si>
    <r>
      <rPr>
        <sz val="11"/>
        <color theme="1"/>
        <rFont val="宋体"/>
        <charset val="134"/>
      </rPr>
      <t>湘阴县</t>
    </r>
  </si>
  <si>
    <r>
      <rPr>
        <sz val="11"/>
        <color theme="1"/>
        <rFont val="宋体"/>
        <charset val="134"/>
      </rPr>
      <t>东塘镇、金龙镇、静河镇等</t>
    </r>
  </si>
  <si>
    <r>
      <rPr>
        <sz val="11"/>
        <color theme="1"/>
        <rFont val="宋体"/>
        <charset val="134"/>
      </rPr>
      <t>金龙镇、洋沙湖镇</t>
    </r>
  </si>
  <si>
    <r>
      <rPr>
        <sz val="11"/>
        <color theme="1"/>
        <rFont val="宋体"/>
        <charset val="134"/>
      </rPr>
      <t>云溪区</t>
    </r>
  </si>
  <si>
    <r>
      <rPr>
        <sz val="11"/>
        <color theme="1"/>
        <rFont val="宋体"/>
        <charset val="134"/>
      </rPr>
      <t>长岭街道、云溪街道、松杨湖街道等</t>
    </r>
  </si>
  <si>
    <r>
      <rPr>
        <sz val="11"/>
        <color theme="1"/>
        <rFont val="宋体"/>
        <charset val="134"/>
      </rPr>
      <t>长岭街道、云溪街道、路口镇、陆城镇等</t>
    </r>
  </si>
  <si>
    <r>
      <rPr>
        <sz val="11"/>
        <color theme="1"/>
        <rFont val="宋体"/>
        <charset val="134"/>
      </rPr>
      <t>云溪街道、松杨湖街道、陆城镇、路口镇</t>
    </r>
  </si>
  <si>
    <r>
      <rPr>
        <sz val="11"/>
        <color theme="1"/>
        <rFont val="宋体"/>
        <charset val="134"/>
      </rPr>
      <t>松杨湖街道、路口镇、陆城镇</t>
    </r>
  </si>
  <si>
    <r>
      <rPr>
        <sz val="11"/>
        <color theme="1"/>
        <rFont val="宋体"/>
        <charset val="134"/>
      </rPr>
      <t>君山区</t>
    </r>
  </si>
  <si>
    <r>
      <rPr>
        <sz val="11"/>
        <color theme="1"/>
        <rFont val="宋体"/>
        <charset val="134"/>
      </rPr>
      <t>长江岸线、许市镇</t>
    </r>
  </si>
  <si>
    <r>
      <rPr>
        <sz val="11"/>
        <color theme="1"/>
        <rFont val="宋体"/>
        <charset val="134"/>
      </rPr>
      <t>天井山林场</t>
    </r>
  </si>
  <si>
    <r>
      <rPr>
        <sz val="11"/>
        <rFont val="宋体"/>
        <charset val="134"/>
      </rPr>
      <t>益阳市</t>
    </r>
  </si>
  <si>
    <r>
      <rPr>
        <sz val="11"/>
        <color theme="1"/>
        <rFont val="宋体"/>
        <charset val="134"/>
      </rPr>
      <t>赫山区</t>
    </r>
  </si>
  <si>
    <r>
      <rPr>
        <sz val="11"/>
        <color theme="1"/>
        <rFont val="宋体"/>
        <charset val="134"/>
      </rPr>
      <t>华常高速、益阳大道、长常高速、新河流域生态廊道沿线</t>
    </r>
  </si>
  <si>
    <r>
      <rPr>
        <sz val="11"/>
        <color theme="1"/>
        <rFont val="宋体"/>
        <charset val="134"/>
      </rPr>
      <t>鱼形山国有林场、四方山社区等</t>
    </r>
  </si>
  <si>
    <r>
      <rPr>
        <sz val="11"/>
        <color theme="1"/>
        <rFont val="宋体"/>
        <charset val="134"/>
      </rPr>
      <t>资阳区</t>
    </r>
  </si>
  <si>
    <r>
      <rPr>
        <sz val="11"/>
        <color theme="1"/>
        <rFont val="宋体"/>
        <charset val="134"/>
      </rPr>
      <t>茈湖口镇、张家塞乡、新桥河镇等</t>
    </r>
  </si>
  <si>
    <r>
      <rPr>
        <sz val="11"/>
        <color theme="1"/>
        <rFont val="宋体"/>
        <charset val="134"/>
      </rPr>
      <t>桃江县</t>
    </r>
  </si>
  <si>
    <r>
      <rPr>
        <sz val="11"/>
        <color theme="1"/>
        <rFont val="宋体"/>
        <charset val="134"/>
      </rPr>
      <t>桃花江镇、大栗港镇、马迹塘镇、板溪国有林场</t>
    </r>
  </si>
  <si>
    <r>
      <rPr>
        <sz val="11"/>
        <color theme="1"/>
        <rFont val="宋体"/>
        <charset val="134"/>
      </rPr>
      <t>武潭镇、大栗港镇、马迹塘镇</t>
    </r>
  </si>
  <si>
    <r>
      <rPr>
        <sz val="11"/>
        <color theme="1"/>
        <rFont val="宋体"/>
        <charset val="134"/>
      </rPr>
      <t>大栗港镇、马迹塘镇、桃花江国有林场等</t>
    </r>
  </si>
  <si>
    <r>
      <rPr>
        <sz val="11"/>
        <color theme="1"/>
        <rFont val="宋体"/>
        <charset val="134"/>
      </rPr>
      <t>沅江市</t>
    </r>
  </si>
  <si>
    <r>
      <rPr>
        <sz val="11"/>
        <color theme="1"/>
        <rFont val="宋体"/>
        <charset val="134"/>
      </rPr>
      <t>共华镇、泗湖山镇、南大膳镇等</t>
    </r>
  </si>
  <si>
    <r>
      <rPr>
        <sz val="11"/>
        <color theme="1"/>
        <rFont val="宋体"/>
        <charset val="134"/>
      </rPr>
      <t>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县</t>
    </r>
  </si>
  <si>
    <r>
      <rPr>
        <sz val="11"/>
        <color theme="1"/>
        <rFont val="宋体"/>
        <charset val="134"/>
      </rPr>
      <t>天新洲、厂窖镇</t>
    </r>
  </si>
  <si>
    <r>
      <rPr>
        <sz val="11"/>
        <rFont val="宋体"/>
        <charset val="134"/>
      </rPr>
      <t>常德市</t>
    </r>
  </si>
  <si>
    <r>
      <rPr>
        <sz val="11"/>
        <rFont val="宋体"/>
        <charset val="134"/>
      </rPr>
      <t>常德市直</t>
    </r>
  </si>
  <si>
    <r>
      <rPr>
        <sz val="11"/>
        <rFont val="宋体"/>
        <charset val="134"/>
      </rPr>
      <t>常德国有林场、河洑林场、桃花源林场</t>
    </r>
  </si>
  <si>
    <r>
      <rPr>
        <sz val="11"/>
        <rFont val="宋体"/>
        <charset val="134"/>
      </rPr>
      <t>鼎城区</t>
    </r>
  </si>
  <si>
    <r>
      <rPr>
        <sz val="11"/>
        <rFont val="宋体"/>
        <charset val="134"/>
      </rPr>
      <t>蔡家岗镇、灌溪镇、许家桥乡等</t>
    </r>
  </si>
  <si>
    <r>
      <rPr>
        <sz val="11"/>
        <rFont val="宋体"/>
        <charset val="134"/>
      </rPr>
      <t>双桥坪镇、花岩溪林场、黄土店镇等</t>
    </r>
  </si>
  <si>
    <r>
      <rPr>
        <sz val="11"/>
        <rFont val="宋体"/>
        <charset val="134"/>
      </rPr>
      <t>谢家铺镇、蔡家岗镇、尧天坪镇等</t>
    </r>
  </si>
  <si>
    <r>
      <rPr>
        <sz val="11"/>
        <rFont val="宋体"/>
        <charset val="134"/>
      </rPr>
      <t>汉寿县</t>
    </r>
  </si>
  <si>
    <r>
      <rPr>
        <sz val="11"/>
        <rFont val="宋体"/>
        <charset val="134"/>
      </rPr>
      <t>百禄桥镇、崔家桥镇、龙潭桥镇、军山铺镇</t>
    </r>
  </si>
  <si>
    <r>
      <rPr>
        <sz val="11"/>
        <rFont val="宋体"/>
        <charset val="134"/>
      </rPr>
      <t>崔家桥镇、军山铺镇</t>
    </r>
  </si>
  <si>
    <r>
      <rPr>
        <sz val="11"/>
        <rFont val="宋体"/>
        <charset val="134"/>
      </rPr>
      <t>竹海国家森林公园</t>
    </r>
  </si>
  <si>
    <r>
      <rPr>
        <sz val="11"/>
        <rFont val="宋体"/>
        <charset val="134"/>
      </rPr>
      <t>毛家滩镇、朱家铺镇、太子庙镇</t>
    </r>
  </si>
  <si>
    <r>
      <rPr>
        <sz val="11"/>
        <rFont val="宋体"/>
        <charset val="134"/>
      </rPr>
      <t>岩汪湖镇</t>
    </r>
  </si>
  <si>
    <r>
      <rPr>
        <sz val="11"/>
        <rFont val="宋体"/>
        <charset val="134"/>
      </rPr>
      <t>蒋家嘴镇</t>
    </r>
  </si>
  <si>
    <r>
      <rPr>
        <sz val="11"/>
        <rFont val="宋体"/>
        <charset val="134"/>
      </rPr>
      <t>石门县</t>
    </r>
  </si>
  <si>
    <r>
      <rPr>
        <sz val="11"/>
        <rFont val="宋体"/>
        <charset val="134"/>
      </rPr>
      <t>白云山国有林场、洛浦国有林场、剩头国有林场</t>
    </r>
  </si>
  <si>
    <r>
      <rPr>
        <sz val="11"/>
        <rFont val="宋体"/>
        <charset val="134"/>
      </rPr>
      <t>维新镇、新铺镇、白云镇</t>
    </r>
  </si>
  <si>
    <r>
      <rPr>
        <sz val="11"/>
        <rFont val="宋体"/>
        <charset val="134"/>
      </rPr>
      <t>太平镇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</si>
  <si>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</si>
  <si>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刻木山乡，停弦渡镇，太平街道等</t>
    </r>
  </si>
  <si>
    <r>
      <rPr>
        <sz val="11"/>
        <rFont val="宋体"/>
        <charset val="134"/>
      </rPr>
      <t>刻木山乡，新安镇，停弦渡镇等</t>
    </r>
  </si>
  <si>
    <r>
      <rPr>
        <sz val="11"/>
        <rFont val="宋体"/>
        <charset val="134"/>
      </rPr>
      <t>佘市桥镇乡办林场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太浮镇乡办林场等</t>
    </r>
  </si>
  <si>
    <r>
      <rPr>
        <sz val="11"/>
        <rFont val="宋体"/>
        <charset val="134"/>
      </rPr>
      <t>安福街道，佘市桥镇，四新岗镇等</t>
    </r>
  </si>
  <si>
    <r>
      <rPr>
        <sz val="11"/>
        <rFont val="宋体"/>
        <charset val="134"/>
      </rPr>
      <t>澧县</t>
    </r>
  </si>
  <si>
    <r>
      <rPr>
        <sz val="11"/>
        <rFont val="宋体"/>
        <charset val="134"/>
      </rPr>
      <t>澧南、码头铺、王家厂</t>
    </r>
  </si>
  <si>
    <r>
      <rPr>
        <sz val="11"/>
        <rFont val="宋体"/>
        <charset val="134"/>
      </rPr>
      <t>码头铺、王家厂、澧南</t>
    </r>
  </si>
  <si>
    <r>
      <rPr>
        <sz val="11"/>
        <rFont val="宋体"/>
        <charset val="134"/>
      </rPr>
      <t>天供山林场、彭山景区</t>
    </r>
  </si>
  <si>
    <r>
      <rPr>
        <sz val="11"/>
        <rFont val="宋体"/>
        <charset val="134"/>
      </rPr>
      <t>津市市</t>
    </r>
  </si>
  <si>
    <r>
      <rPr>
        <sz val="11"/>
        <rFont val="宋体"/>
        <charset val="134"/>
      </rPr>
      <t>白衣镇、毛里湖镇和药山镇</t>
    </r>
  </si>
  <si>
    <r>
      <rPr>
        <sz val="11"/>
        <rFont val="宋体"/>
        <charset val="134"/>
      </rPr>
      <t>毛里湖、西湖、药山镇</t>
    </r>
  </si>
  <si>
    <r>
      <rPr>
        <sz val="11"/>
        <rFont val="宋体"/>
        <charset val="134"/>
      </rPr>
      <t>津市市国有林场</t>
    </r>
  </si>
  <si>
    <r>
      <rPr>
        <sz val="11"/>
        <rFont val="宋体"/>
        <charset val="134"/>
      </rPr>
      <t>张家界市</t>
    </r>
  </si>
  <si>
    <r>
      <rPr>
        <sz val="11"/>
        <rFont val="宋体"/>
        <charset val="134"/>
      </rPr>
      <t>永定区</t>
    </r>
  </si>
  <si>
    <r>
      <rPr>
        <sz val="11"/>
        <rFont val="宋体"/>
        <charset val="134"/>
      </rPr>
      <t>石长溪国有林场、白云庵国有林场</t>
    </r>
  </si>
  <si>
    <r>
      <rPr>
        <sz val="11"/>
        <rFont val="宋体"/>
        <charset val="134"/>
      </rPr>
      <t>武陵源区</t>
    </r>
  </si>
  <si>
    <r>
      <rPr>
        <sz val="11"/>
        <rFont val="宋体"/>
        <charset val="134"/>
      </rPr>
      <t>索溪峪街道双文村</t>
    </r>
  </si>
  <si>
    <r>
      <rPr>
        <sz val="11"/>
        <rFont val="宋体"/>
        <charset val="134"/>
      </rPr>
      <t>索溪峪街道黄龙路居委会</t>
    </r>
  </si>
  <si>
    <r>
      <rPr>
        <sz val="11"/>
        <rFont val="宋体"/>
        <charset val="134"/>
      </rPr>
      <t>慈利县</t>
    </r>
  </si>
  <si>
    <r>
      <rPr>
        <sz val="11"/>
        <rFont val="宋体"/>
        <charset val="134"/>
      </rPr>
      <t>金岩乡、龙潭河镇、江垭镇
等乡镇</t>
    </r>
  </si>
  <si>
    <r>
      <rPr>
        <sz val="11"/>
        <rFont val="宋体"/>
        <charset val="134"/>
      </rPr>
      <t>岩泊渡镇、南山坪乡、溪口镇等乡镇</t>
    </r>
  </si>
  <si>
    <r>
      <rPr>
        <sz val="11"/>
        <rFont val="宋体"/>
        <charset val="134"/>
      </rPr>
      <t>江垭国有林场</t>
    </r>
  </si>
  <si>
    <r>
      <rPr>
        <sz val="11"/>
        <rFont val="宋体"/>
        <charset val="134"/>
      </rPr>
      <t>杨柳铺乡、洞溪乡等</t>
    </r>
  </si>
  <si>
    <r>
      <rPr>
        <sz val="11"/>
        <rFont val="宋体"/>
        <charset val="134"/>
      </rPr>
      <t>杨柳铺乡</t>
    </r>
  </si>
  <si>
    <r>
      <rPr>
        <sz val="11"/>
        <rFont val="宋体"/>
        <charset val="134"/>
      </rPr>
      <t>零阳镇</t>
    </r>
  </si>
  <si>
    <r>
      <rPr>
        <sz val="11"/>
        <rFont val="宋体"/>
        <charset val="134"/>
      </rPr>
      <t>桑植县</t>
    </r>
  </si>
  <si>
    <r>
      <rPr>
        <sz val="11"/>
        <rFont val="宋体"/>
        <charset val="134"/>
      </rPr>
      <t>河口、陈家河、桥自弯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个乡镇</t>
    </r>
  </si>
  <si>
    <r>
      <rPr>
        <sz val="11"/>
        <rFont val="宋体"/>
        <charset val="134"/>
      </rPr>
      <t>陈家河、桥自弯、瑞塔铺乡镇</t>
    </r>
  </si>
  <si>
    <r>
      <rPr>
        <sz val="11"/>
        <rFont val="宋体"/>
        <charset val="134"/>
      </rPr>
      <t>西界国有林场和五道水、陈家河等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个乡镇</t>
    </r>
  </si>
  <si>
    <r>
      <rPr>
        <sz val="11"/>
        <rFont val="宋体"/>
        <charset val="134"/>
      </rPr>
      <t>沙塔坪、上河溪、瑞塔铺乡镇</t>
    </r>
  </si>
  <si>
    <r>
      <rPr>
        <sz val="11"/>
        <rFont val="宋体"/>
        <charset val="134"/>
      </rPr>
      <t>桑植南滩草场</t>
    </r>
  </si>
  <si>
    <r>
      <rPr>
        <sz val="11"/>
        <rFont val="宋体"/>
        <charset val="134"/>
      </rPr>
      <t>湘西自治州</t>
    </r>
  </si>
  <si>
    <r>
      <rPr>
        <sz val="11"/>
        <rFont val="宋体"/>
        <charset val="134"/>
      </rPr>
      <t>湘西自治州直</t>
    </r>
  </si>
  <si>
    <r>
      <rPr>
        <sz val="11"/>
        <rFont val="宋体"/>
        <charset val="134"/>
      </rPr>
      <t>青坪国有林场</t>
    </r>
  </si>
  <si>
    <r>
      <rPr>
        <sz val="11"/>
        <rFont val="宋体"/>
        <charset val="134"/>
      </rPr>
      <t>龙山县</t>
    </r>
  </si>
  <si>
    <r>
      <rPr>
        <sz val="11"/>
        <rFont val="宋体"/>
        <charset val="134"/>
      </rPr>
      <t>里耶镇</t>
    </r>
  </si>
  <si>
    <r>
      <rPr>
        <sz val="11"/>
        <rFont val="宋体"/>
        <charset val="134"/>
      </rPr>
      <t>里耶镇、大安乡</t>
    </r>
  </si>
  <si>
    <r>
      <rPr>
        <sz val="11"/>
        <rFont val="宋体"/>
        <charset val="134"/>
      </rPr>
      <t>里耶镇、洛塔乡、大安乡</t>
    </r>
  </si>
  <si>
    <r>
      <rPr>
        <sz val="11"/>
        <rFont val="宋体"/>
        <charset val="134"/>
      </rPr>
      <t>里耶镇、苗儿滩镇、靛房镇</t>
    </r>
  </si>
  <si>
    <r>
      <rPr>
        <sz val="11"/>
        <rFont val="宋体"/>
        <charset val="134"/>
      </rPr>
      <t>永顺县</t>
    </r>
  </si>
  <si>
    <r>
      <rPr>
        <sz val="11"/>
        <rFont val="宋体"/>
        <charset val="134"/>
      </rPr>
      <t>两岔乡</t>
    </r>
  </si>
  <si>
    <r>
      <rPr>
        <sz val="11"/>
        <rFont val="宋体"/>
        <charset val="134"/>
      </rPr>
      <t>泽家镇</t>
    </r>
  </si>
  <si>
    <r>
      <rPr>
        <sz val="11"/>
        <rFont val="宋体"/>
        <charset val="134"/>
      </rPr>
      <t>首车镇、灵溪镇</t>
    </r>
  </si>
  <si>
    <r>
      <rPr>
        <sz val="11"/>
        <rFont val="宋体"/>
        <charset val="134"/>
      </rPr>
      <t>灵溪镇、石堤镇</t>
    </r>
  </si>
  <si>
    <r>
      <rPr>
        <sz val="11"/>
        <rFont val="宋体"/>
        <charset val="134"/>
      </rPr>
      <t>保靖县</t>
    </r>
  </si>
  <si>
    <r>
      <rPr>
        <sz val="11"/>
        <rFont val="宋体"/>
        <charset val="134"/>
      </rPr>
      <t>碗米坡镇、比耳镇、迁陵镇、复兴镇等</t>
    </r>
  </si>
  <si>
    <r>
      <rPr>
        <sz val="11"/>
        <rFont val="宋体"/>
        <charset val="134"/>
      </rPr>
      <t>清水坪镇、比耳镇、碗米坡镇、迁陵镇等</t>
    </r>
  </si>
  <si>
    <r>
      <rPr>
        <sz val="11"/>
        <rFont val="宋体"/>
        <charset val="134"/>
      </rPr>
      <t>碗米坡镇、清水坪镇、迁陵镇等</t>
    </r>
  </si>
  <si>
    <r>
      <rPr>
        <sz val="11"/>
        <rFont val="宋体"/>
        <charset val="134"/>
      </rPr>
      <t>花垣县</t>
    </r>
  </si>
  <si>
    <r>
      <rPr>
        <sz val="11"/>
        <rFont val="宋体"/>
        <charset val="134"/>
      </rPr>
      <t>花垣镇、龙潭镇</t>
    </r>
  </si>
  <si>
    <r>
      <rPr>
        <sz val="11"/>
        <rFont val="宋体"/>
        <charset val="134"/>
      </rPr>
      <t>花垣镇、双龙镇、麻栗场镇</t>
    </r>
  </si>
  <si>
    <r>
      <rPr>
        <sz val="11"/>
        <rFont val="宋体"/>
        <charset val="134"/>
      </rPr>
      <t>双龙镇、麻栗场镇、花垣镇</t>
    </r>
  </si>
  <si>
    <r>
      <rPr>
        <sz val="11"/>
        <rFont val="宋体"/>
        <charset val="134"/>
      </rPr>
      <t>民乐镇、双龙镇、石栏镇等</t>
    </r>
  </si>
  <si>
    <r>
      <rPr>
        <sz val="11"/>
        <rFont val="宋体"/>
        <charset val="134"/>
      </rPr>
      <t>吉首市</t>
    </r>
  </si>
  <si>
    <r>
      <rPr>
        <sz val="11"/>
        <rFont val="宋体"/>
        <charset val="134"/>
      </rPr>
      <t>丹青镇、马颈坳镇、河溪镇等</t>
    </r>
  </si>
  <si>
    <r>
      <rPr>
        <sz val="11"/>
        <rFont val="宋体"/>
        <charset val="134"/>
      </rPr>
      <t>矮寨镇、丹青镇、河溪镇、等</t>
    </r>
  </si>
  <si>
    <r>
      <rPr>
        <sz val="11"/>
        <rFont val="宋体"/>
        <charset val="134"/>
      </rPr>
      <t>丹青镇、马颈坳镇、河溪镇、己略乡等</t>
    </r>
  </si>
  <si>
    <r>
      <rPr>
        <b/>
        <sz val="11"/>
        <rFont val="宋体"/>
        <charset val="134"/>
      </rPr>
      <t>湘桂岩溶地区石漠化综合治理</t>
    </r>
  </si>
  <si>
    <r>
      <rPr>
        <sz val="11"/>
        <rFont val="宋体"/>
        <charset val="134"/>
      </rPr>
      <t>邵阳市</t>
    </r>
  </si>
  <si>
    <r>
      <rPr>
        <sz val="11"/>
        <color theme="1"/>
        <rFont val="宋体"/>
        <charset val="134"/>
      </rPr>
      <t>新邵县</t>
    </r>
  </si>
  <si>
    <r>
      <rPr>
        <sz val="11"/>
        <color theme="1"/>
        <rFont val="宋体"/>
        <charset val="134"/>
      </rPr>
      <t>大新镇、新田铺镇</t>
    </r>
  </si>
  <si>
    <r>
      <rPr>
        <sz val="11"/>
        <color theme="1"/>
        <rFont val="宋体"/>
        <charset val="134"/>
      </rPr>
      <t>大新镇、新田铺镇、潭溪镇、严塘镇</t>
    </r>
  </si>
  <si>
    <r>
      <rPr>
        <sz val="11"/>
        <color theme="1"/>
        <rFont val="宋体"/>
        <charset val="134"/>
      </rPr>
      <t>龙山林场、岱山林场、大形山林场</t>
    </r>
  </si>
  <si>
    <r>
      <rPr>
        <sz val="11"/>
        <color theme="1"/>
        <rFont val="宋体"/>
        <charset val="134"/>
      </rPr>
      <t>新田铺</t>
    </r>
  </si>
  <si>
    <r>
      <rPr>
        <sz val="11"/>
        <color theme="1"/>
        <rFont val="宋体"/>
        <charset val="134"/>
      </rPr>
      <t>大形山林场</t>
    </r>
  </si>
  <si>
    <r>
      <rPr>
        <sz val="11"/>
        <color theme="1"/>
        <rFont val="宋体"/>
        <charset val="134"/>
      </rPr>
      <t>隆回县</t>
    </r>
  </si>
  <si>
    <r>
      <rPr>
        <sz val="11"/>
        <color theme="1"/>
        <rFont val="宋体"/>
        <charset val="134"/>
      </rPr>
      <t>桃花坪、三阁司、金石桥等</t>
    </r>
  </si>
  <si>
    <r>
      <rPr>
        <sz val="11"/>
        <color theme="1"/>
        <rFont val="宋体"/>
        <charset val="134"/>
      </rPr>
      <t>望云山、九龙山、大东山国有林场</t>
    </r>
  </si>
  <si>
    <r>
      <rPr>
        <sz val="11"/>
        <color theme="1"/>
        <rFont val="宋体"/>
        <charset val="134"/>
      </rPr>
      <t>金石桥镇</t>
    </r>
  </si>
  <si>
    <r>
      <rPr>
        <sz val="11"/>
        <color theme="1"/>
        <rFont val="宋体"/>
        <charset val="134"/>
      </rPr>
      <t>洞口县</t>
    </r>
  </si>
  <si>
    <r>
      <rPr>
        <sz val="11"/>
        <color theme="1"/>
        <rFont val="宋体"/>
        <charset val="134"/>
      </rPr>
      <t>石江镇、花园镇、岩山镇、等</t>
    </r>
  </si>
  <si>
    <r>
      <rPr>
        <sz val="11"/>
        <color theme="1"/>
        <rFont val="宋体"/>
        <charset val="134"/>
      </rPr>
      <t>花园镇、石江镇、黄桥镇等</t>
    </r>
  </si>
  <si>
    <r>
      <rPr>
        <sz val="11"/>
        <color theme="1"/>
        <rFont val="宋体"/>
        <charset val="134"/>
      </rPr>
      <t>月溪国有林场</t>
    </r>
  </si>
  <si>
    <r>
      <rPr>
        <sz val="11"/>
        <color theme="1"/>
        <rFont val="宋体"/>
        <charset val="134"/>
      </rPr>
      <t>月溪林场等</t>
    </r>
  </si>
  <si>
    <r>
      <rPr>
        <sz val="11"/>
        <color theme="1"/>
        <rFont val="宋体"/>
        <charset val="134"/>
      </rPr>
      <t>城步苗族自治县</t>
    </r>
  </si>
  <si>
    <r>
      <rPr>
        <sz val="11"/>
        <color theme="1"/>
        <rFont val="宋体"/>
        <charset val="134"/>
      </rPr>
      <t>儒林、西岩、丹口镇等</t>
    </r>
  </si>
  <si>
    <r>
      <rPr>
        <sz val="11"/>
        <color theme="1"/>
        <rFont val="宋体"/>
        <charset val="134"/>
      </rPr>
      <t>南洞、青界山、云马国有林场，森林工业总公司</t>
    </r>
  </si>
  <si>
    <r>
      <rPr>
        <sz val="11"/>
        <color theme="1"/>
        <rFont val="宋体"/>
        <charset val="134"/>
      </rPr>
      <t>大茅坪</t>
    </r>
  </si>
  <si>
    <r>
      <rPr>
        <sz val="11"/>
        <color theme="1"/>
        <rFont val="宋体"/>
        <charset val="134"/>
      </rPr>
      <t>武冈市</t>
    </r>
  </si>
  <si>
    <r>
      <rPr>
        <sz val="11"/>
        <color theme="1"/>
        <rFont val="宋体"/>
        <charset val="134"/>
      </rPr>
      <t>法相岩、迎春亭、荆竹镇</t>
    </r>
  </si>
  <si>
    <r>
      <rPr>
        <sz val="11"/>
        <color theme="1"/>
        <rFont val="宋体"/>
        <charset val="134"/>
      </rPr>
      <t>武冈国有林场</t>
    </r>
  </si>
  <si>
    <r>
      <rPr>
        <sz val="11"/>
        <color theme="1"/>
        <rFont val="宋体"/>
        <charset val="134"/>
      </rPr>
      <t>新宁县</t>
    </r>
  </si>
  <si>
    <r>
      <rPr>
        <sz val="11"/>
        <color theme="1"/>
        <rFont val="宋体"/>
        <charset val="134"/>
      </rPr>
      <t>金子岭国有林场、东岭国有林场</t>
    </r>
  </si>
  <si>
    <r>
      <rPr>
        <sz val="11"/>
        <color theme="1"/>
        <rFont val="宋体"/>
        <charset val="134"/>
      </rPr>
      <t>邵阳县</t>
    </r>
  </si>
  <si>
    <r>
      <rPr>
        <sz val="11"/>
        <color theme="1"/>
        <rFont val="宋体"/>
        <charset val="134"/>
      </rPr>
      <t>白仓、九公桥、塘渡口等镇</t>
    </r>
  </si>
  <si>
    <r>
      <rPr>
        <sz val="11"/>
        <color theme="1"/>
        <rFont val="宋体"/>
        <charset val="134"/>
      </rPr>
      <t>五峰铺、河伯岭国有林场</t>
    </r>
  </si>
  <si>
    <r>
      <rPr>
        <sz val="11"/>
        <color theme="1"/>
        <rFont val="宋体"/>
        <charset val="134"/>
      </rPr>
      <t>绥宁县</t>
    </r>
  </si>
  <si>
    <r>
      <rPr>
        <sz val="11"/>
        <color theme="1"/>
        <rFont val="宋体"/>
        <charset val="134"/>
      </rPr>
      <t>麻塘乡</t>
    </r>
  </si>
  <si>
    <r>
      <rPr>
        <sz val="11"/>
        <rFont val="宋体"/>
        <charset val="134"/>
      </rPr>
      <t>怀化市</t>
    </r>
  </si>
  <si>
    <r>
      <rPr>
        <sz val="11"/>
        <color theme="1"/>
        <rFont val="宋体"/>
        <charset val="134"/>
      </rPr>
      <t>怀化市直</t>
    </r>
  </si>
  <si>
    <r>
      <rPr>
        <sz val="11"/>
        <color theme="1"/>
        <rFont val="宋体"/>
        <charset val="134"/>
      </rPr>
      <t>怀化市泸阳国有林场杨村工区</t>
    </r>
  </si>
  <si>
    <r>
      <rPr>
        <sz val="11"/>
        <color theme="1"/>
        <rFont val="宋体"/>
        <charset val="134"/>
      </rPr>
      <t>泸阳国有林场、五溪林场</t>
    </r>
  </si>
  <si>
    <r>
      <rPr>
        <sz val="11"/>
        <color theme="1"/>
        <rFont val="宋体"/>
        <charset val="134"/>
      </rPr>
      <t>鹤城区</t>
    </r>
  </si>
  <si>
    <r>
      <rPr>
        <sz val="11"/>
        <color theme="1"/>
        <rFont val="宋体"/>
        <charset val="134"/>
      </rPr>
      <t>河西办事处、城南办事处、坨院办事处、等</t>
    </r>
  </si>
  <si>
    <r>
      <rPr>
        <sz val="11"/>
        <color theme="1"/>
        <rFont val="宋体"/>
        <charset val="134"/>
      </rPr>
      <t>中方县</t>
    </r>
  </si>
  <si>
    <r>
      <rPr>
        <sz val="11"/>
        <color theme="1"/>
        <rFont val="宋体"/>
        <charset val="134"/>
      </rPr>
      <t>麻阳县</t>
    </r>
  </si>
  <si>
    <r>
      <rPr>
        <sz val="11"/>
        <color theme="1"/>
        <rFont val="宋体"/>
        <charset val="134"/>
      </rPr>
      <t>郭公坪镇、锦和镇、江口墟镇</t>
    </r>
  </si>
  <si>
    <r>
      <rPr>
        <sz val="11"/>
        <color theme="1"/>
        <rFont val="宋体"/>
        <charset val="134"/>
      </rPr>
      <t>辰溪县</t>
    </r>
  </si>
  <si>
    <r>
      <rPr>
        <sz val="11"/>
        <color theme="1"/>
        <rFont val="宋体"/>
        <charset val="134"/>
      </rPr>
      <t>仙人岩</t>
    </r>
  </si>
  <si>
    <r>
      <rPr>
        <sz val="11"/>
        <color theme="1"/>
        <rFont val="宋体"/>
        <charset val="134"/>
      </rPr>
      <t>靖州县</t>
    </r>
  </si>
  <si>
    <r>
      <rPr>
        <sz val="11"/>
        <color theme="1"/>
        <rFont val="宋体"/>
        <charset val="134"/>
      </rPr>
      <t>排牙山国有林场</t>
    </r>
  </si>
  <si>
    <r>
      <rPr>
        <sz val="11"/>
        <color theme="1"/>
        <rFont val="宋体"/>
        <charset val="134"/>
      </rPr>
      <t>沅陵县</t>
    </r>
  </si>
  <si>
    <r>
      <rPr>
        <sz val="11"/>
        <color theme="1"/>
        <rFont val="宋体"/>
        <charset val="134"/>
      </rPr>
      <t>盘古乡北溶乡</t>
    </r>
  </si>
  <si>
    <r>
      <rPr>
        <sz val="11"/>
        <color theme="1"/>
        <rFont val="宋体"/>
        <charset val="134"/>
      </rPr>
      <t>马底驿乡、楠木铺乡、官庄镇</t>
    </r>
  </si>
  <si>
    <r>
      <rPr>
        <sz val="11"/>
        <color theme="1"/>
        <rFont val="宋体"/>
        <charset val="134"/>
      </rPr>
      <t>齐眉界林场仙门林场</t>
    </r>
  </si>
  <si>
    <r>
      <rPr>
        <sz val="11"/>
        <color theme="1"/>
        <rFont val="宋体"/>
        <charset val="134"/>
      </rPr>
      <t>沅陵镇</t>
    </r>
  </si>
  <si>
    <r>
      <rPr>
        <sz val="11"/>
        <color theme="1"/>
        <rFont val="宋体"/>
        <charset val="134"/>
      </rPr>
      <t>通道县</t>
    </r>
  </si>
  <si>
    <r>
      <rPr>
        <sz val="11"/>
        <color theme="1"/>
        <rFont val="宋体"/>
        <charset val="134"/>
      </rPr>
      <t>地连国有林场</t>
    </r>
  </si>
  <si>
    <r>
      <rPr>
        <sz val="11"/>
        <color theme="1"/>
        <rFont val="宋体"/>
        <charset val="134"/>
      </rPr>
      <t>黄沙岗</t>
    </r>
  </si>
  <si>
    <r>
      <rPr>
        <sz val="11"/>
        <rFont val="宋体"/>
        <charset val="134"/>
      </rPr>
      <t>娄底市</t>
    </r>
  </si>
  <si>
    <r>
      <rPr>
        <sz val="11"/>
        <color theme="1"/>
        <rFont val="宋体"/>
        <charset val="134"/>
      </rPr>
      <t>冷水江市</t>
    </r>
  </si>
  <si>
    <r>
      <rPr>
        <sz val="11"/>
        <color theme="1"/>
        <rFont val="宋体"/>
        <charset val="134"/>
      </rPr>
      <t>禾青镇、金竹山镇、锡矿山街道办事处等地</t>
    </r>
  </si>
  <si>
    <r>
      <rPr>
        <sz val="11"/>
        <color theme="1"/>
        <rFont val="宋体"/>
        <charset val="134"/>
      </rPr>
      <t>渣渡镇、中连乡、锡矿山街道办事处等地　</t>
    </r>
  </si>
  <si>
    <r>
      <rPr>
        <sz val="11"/>
        <color theme="1"/>
        <rFont val="宋体"/>
        <charset val="134"/>
      </rPr>
      <t>毛易国有林场</t>
    </r>
  </si>
  <si>
    <r>
      <rPr>
        <sz val="11"/>
        <color theme="1"/>
        <rFont val="宋体"/>
        <charset val="134"/>
      </rPr>
      <t>涟源市</t>
    </r>
  </si>
  <si>
    <r>
      <rPr>
        <sz val="11"/>
        <color theme="1"/>
        <rFont val="宋体"/>
        <charset val="134"/>
      </rPr>
      <t>二广高速、长芷高速、湄江国家地质公园等生态廊道</t>
    </r>
  </si>
  <si>
    <r>
      <rPr>
        <sz val="11"/>
        <color theme="1"/>
        <rFont val="宋体"/>
        <charset val="134"/>
      </rPr>
      <t>呼南通道生态廊道和大江口水库水系生态廊道</t>
    </r>
  </si>
  <si>
    <r>
      <rPr>
        <sz val="11"/>
        <color theme="1"/>
        <rFont val="宋体"/>
        <charset val="134"/>
      </rPr>
      <t>新化县</t>
    </r>
  </si>
  <si>
    <r>
      <rPr>
        <sz val="11"/>
        <color theme="1"/>
        <rFont val="宋体"/>
        <charset val="134"/>
      </rPr>
      <t>维山乡、科头乡、洋溪镇、石冲口镇</t>
    </r>
  </si>
  <si>
    <r>
      <rPr>
        <sz val="11"/>
        <color theme="1"/>
        <rFont val="宋体"/>
        <charset val="134"/>
      </rPr>
      <t>维山乡、科头乡</t>
    </r>
  </si>
  <si>
    <r>
      <rPr>
        <sz val="11"/>
        <color theme="1"/>
        <rFont val="宋体"/>
        <charset val="134"/>
      </rPr>
      <t>大熊山国有林场</t>
    </r>
  </si>
  <si>
    <r>
      <rPr>
        <sz val="11"/>
        <color theme="1"/>
        <rFont val="宋体"/>
        <charset val="134"/>
      </rPr>
      <t>湘西自治州</t>
    </r>
  </si>
  <si>
    <r>
      <rPr>
        <sz val="11"/>
        <color theme="1"/>
        <rFont val="宋体"/>
        <charset val="134"/>
      </rPr>
      <t>凤凰县</t>
    </r>
  </si>
  <si>
    <r>
      <rPr>
        <sz val="11"/>
        <color theme="1"/>
        <rFont val="宋体"/>
        <charset val="134"/>
      </rPr>
      <t>沱江镇、廖家桥镇</t>
    </r>
  </si>
  <si>
    <r>
      <rPr>
        <sz val="11"/>
        <color theme="1"/>
        <rFont val="宋体"/>
        <charset val="134"/>
      </rPr>
      <t>吉信镇、沱江镇、廖家桥镇</t>
    </r>
  </si>
  <si>
    <r>
      <rPr>
        <sz val="11"/>
        <color theme="1"/>
        <rFont val="宋体"/>
        <charset val="134"/>
      </rPr>
      <t>南华山国有林场</t>
    </r>
  </si>
  <si>
    <r>
      <rPr>
        <sz val="11"/>
        <color theme="1"/>
        <rFont val="宋体"/>
        <charset val="134"/>
      </rPr>
      <t>泸溪县</t>
    </r>
  </si>
  <si>
    <r>
      <rPr>
        <sz val="11"/>
        <color theme="1"/>
        <rFont val="宋体"/>
        <charset val="134"/>
      </rPr>
      <t>武溪镇、洗溪镇</t>
    </r>
  </si>
  <si>
    <r>
      <rPr>
        <sz val="11"/>
        <color theme="1"/>
        <rFont val="宋体"/>
        <charset val="134"/>
      </rPr>
      <t>浦市镇、武溪镇、洗溪镇、潭溪镇</t>
    </r>
  </si>
  <si>
    <r>
      <rPr>
        <sz val="11"/>
        <color theme="1"/>
        <rFont val="宋体"/>
        <charset val="134"/>
      </rPr>
      <t>洗溪镇、潭溪镇</t>
    </r>
  </si>
  <si>
    <r>
      <rPr>
        <sz val="11"/>
        <color theme="1"/>
        <rFont val="宋体"/>
        <charset val="134"/>
      </rPr>
      <t>永州市</t>
    </r>
  </si>
  <si>
    <r>
      <rPr>
        <sz val="11"/>
        <color theme="1"/>
        <rFont val="宋体"/>
        <charset val="134"/>
      </rPr>
      <t>东安县</t>
    </r>
  </si>
  <si>
    <r>
      <rPr>
        <sz val="11"/>
        <color theme="1"/>
        <rFont val="宋体"/>
        <charset val="134"/>
      </rPr>
      <t>大盛镇、芦洪市镇、石期市镇等</t>
    </r>
  </si>
  <si>
    <r>
      <rPr>
        <sz val="11"/>
        <color theme="1"/>
        <rFont val="宋体"/>
        <charset val="134"/>
      </rPr>
      <t>横塘镇、白牙市镇、井头圩镇等</t>
    </r>
  </si>
  <si>
    <r>
      <rPr>
        <sz val="11"/>
        <color theme="1"/>
        <rFont val="宋体"/>
        <charset val="134"/>
      </rPr>
      <t>祁阳市</t>
    </r>
  </si>
  <si>
    <r>
      <rPr>
        <sz val="11"/>
        <color theme="1"/>
        <rFont val="宋体"/>
        <charset val="134"/>
      </rPr>
      <t>大村甸镇、黎家坪镇、下马渡镇等</t>
    </r>
  </si>
  <si>
    <r>
      <rPr>
        <sz val="11"/>
        <color theme="1"/>
        <rFont val="宋体"/>
        <charset val="134"/>
      </rPr>
      <t>观音滩镇、三口塘镇、挂榜山林场</t>
    </r>
  </si>
  <si>
    <r>
      <rPr>
        <sz val="11"/>
        <color theme="1"/>
        <rFont val="宋体"/>
        <charset val="134"/>
      </rPr>
      <t>观音滩镇、矛竹镇</t>
    </r>
  </si>
  <si>
    <r>
      <rPr>
        <sz val="11"/>
        <color theme="1"/>
        <rFont val="宋体"/>
        <charset val="134"/>
      </rPr>
      <t>零陵区</t>
    </r>
  </si>
  <si>
    <r>
      <rPr>
        <sz val="11"/>
        <color theme="1"/>
        <rFont val="宋体"/>
        <charset val="134"/>
      </rPr>
      <t>珠山镇、菱角塘镇等</t>
    </r>
  </si>
  <si>
    <r>
      <rPr>
        <sz val="11"/>
        <color theme="1"/>
        <rFont val="宋体"/>
        <charset val="134"/>
      </rPr>
      <t>水口山、石岩头国有林场</t>
    </r>
  </si>
  <si>
    <r>
      <rPr>
        <sz val="11"/>
        <color theme="1"/>
        <rFont val="宋体"/>
        <charset val="134"/>
      </rPr>
      <t>益阳市</t>
    </r>
  </si>
  <si>
    <r>
      <rPr>
        <sz val="11"/>
        <color theme="1"/>
        <rFont val="宋体"/>
        <charset val="134"/>
      </rPr>
      <t>安化县</t>
    </r>
  </si>
  <si>
    <r>
      <rPr>
        <sz val="11"/>
        <color theme="1"/>
        <rFont val="宋体"/>
        <charset val="134"/>
      </rPr>
      <t>乐安镇、清塘镇</t>
    </r>
  </si>
  <si>
    <r>
      <rPr>
        <sz val="11"/>
        <color theme="1"/>
        <rFont val="宋体"/>
        <charset val="134"/>
      </rPr>
      <t>江南镇、乐安镇、龙塘乡、梅城镇、清塘镇</t>
    </r>
  </si>
  <si>
    <r>
      <rPr>
        <sz val="11"/>
        <color theme="1"/>
        <rFont val="宋体"/>
        <charset val="134"/>
      </rPr>
      <t>芙蓉林场、乐安镇、梅城镇、江南镇、羊角塘镇、龙塘乡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</si>
</sst>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177" formatCode="0.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Nimbus Roman No9 L"/>
      <charset val="134"/>
    </font>
    <font>
      <sz val="18"/>
      <name val="Times New Roman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2"/>
      <name val="Nimbus Roman No9 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16" fillId="7" borderId="4" applyNumberFormat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4" fillId="13" borderId="6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176" fontId="1" fillId="0" borderId="0" xfId="0" applyNumberFormat="true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Alignment="true">
      <alignment vertical="center" wrapText="true"/>
    </xf>
    <xf numFmtId="176" fontId="1" fillId="0" borderId="0" xfId="0" applyNumberFormat="true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176" fontId="6" fillId="0" borderId="0" xfId="0" applyNumberFormat="true" applyFont="true" applyAlignment="true">
      <alignment horizontal="left" vertical="center" wrapText="true"/>
    </xf>
    <xf numFmtId="176" fontId="6" fillId="0" borderId="0" xfId="0" applyNumberFormat="true" applyFont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176" fontId="7" fillId="0" borderId="0" xfId="0" applyNumberFormat="true" applyFont="true" applyAlignment="true">
      <alignment horizontal="left" vertical="center" wrapText="true"/>
    </xf>
    <xf numFmtId="176" fontId="8" fillId="0" borderId="0" xfId="0" applyNumberFormat="true" applyFont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right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left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left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left" vertical="center" wrapText="true"/>
    </xf>
    <xf numFmtId="176" fontId="3" fillId="0" borderId="2" xfId="0" applyNumberFormat="true" applyFont="true" applyFill="true" applyBorder="true" applyAlignment="true">
      <alignment horizontal="left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left" vertical="center" wrapText="true"/>
    </xf>
    <xf numFmtId="176" fontId="1" fillId="0" borderId="2" xfId="1" applyNumberFormat="true" applyFont="true" applyFill="true" applyBorder="true" applyAlignment="true">
      <alignment horizontal="center" vertical="center" wrapText="true"/>
    </xf>
    <xf numFmtId="176" fontId="1" fillId="0" borderId="2" xfId="1" applyNumberFormat="true" applyFont="true" applyFill="true" applyBorder="true" applyAlignment="true">
      <alignment horizontal="left" vertical="center" wrapText="true"/>
    </xf>
    <xf numFmtId="176" fontId="1" fillId="0" borderId="2" xfId="0" applyNumberFormat="true" applyFont="true" applyFill="true" applyBorder="true" applyAlignment="true">
      <alignment vertical="center" wrapText="true"/>
    </xf>
    <xf numFmtId="176" fontId="9" fillId="0" borderId="2" xfId="0" applyNumberFormat="true" applyFont="true" applyFill="true" applyBorder="true" applyAlignment="true">
      <alignment horizontal="left" vertical="center" wrapText="true"/>
    </xf>
    <xf numFmtId="176" fontId="8" fillId="0" borderId="0" xfId="0" applyNumberFormat="true" applyFont="true" applyFill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right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left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left" vertical="center" wrapText="true"/>
    </xf>
    <xf numFmtId="176" fontId="4" fillId="0" borderId="2" xfId="0" applyNumberFormat="true" applyFont="true" applyFill="true" applyBorder="true" applyAlignment="true">
      <alignment horizontal="left" vertical="center"/>
    </xf>
    <xf numFmtId="176" fontId="4" fillId="0" borderId="2" xfId="0" applyNumberFormat="true" applyFont="true" applyFill="true" applyBorder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>
      <alignment vertical="center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Alignment="true">
      <alignment horizontal="left" vertical="center" wrapText="true"/>
    </xf>
    <xf numFmtId="176" fontId="10" fillId="0" borderId="0" xfId="0" applyNumberFormat="true" applyFont="true" applyAlignment="true">
      <alignment horizontal="left" vertical="center" wrapText="true"/>
    </xf>
    <xf numFmtId="176" fontId="10" fillId="0" borderId="0" xfId="0" applyNumberFormat="true" applyFont="true" applyAlignment="true">
      <alignment horizontal="center" vertical="center" wrapText="true"/>
    </xf>
    <xf numFmtId="176" fontId="10" fillId="0" borderId="0" xfId="0" applyNumberFormat="true" applyFont="true" applyFill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1"/>
  <sheetViews>
    <sheetView showZeros="0" tabSelected="1" view="pageBreakPreview" zoomScale="85" zoomScaleNormal="80" zoomScaleSheetLayoutView="85" workbookViewId="0">
      <pane xSplit="4" ySplit="9" topLeftCell="E13" activePane="bottomRight" state="frozen"/>
      <selection/>
      <selection pane="topRight"/>
      <selection pane="bottomLeft"/>
      <selection pane="bottomRight" activeCell="A2" sqref="A2:X2"/>
    </sheetView>
  </sheetViews>
  <sheetFormatPr defaultColWidth="5.75" defaultRowHeight="16.5"/>
  <cols>
    <col min="1" max="1" width="11.625" style="12" customWidth="true"/>
    <col min="2" max="2" width="7.625" style="13" customWidth="true"/>
    <col min="3" max="3" width="8.75" style="13" customWidth="true"/>
    <col min="4" max="4" width="7.5" style="13" customWidth="true"/>
    <col min="5" max="5" width="7.375" style="13" customWidth="true"/>
    <col min="6" max="6" width="13.375" style="12" customWidth="true"/>
    <col min="7" max="7" width="6" style="13" customWidth="true"/>
    <col min="8" max="8" width="7.375" style="13" customWidth="true"/>
    <col min="9" max="9" width="12.875" style="12" customWidth="true"/>
    <col min="10" max="10" width="7.375" style="13" customWidth="true"/>
    <col min="11" max="11" width="8.125" style="14" customWidth="true"/>
    <col min="12" max="12" width="12" style="12" customWidth="true"/>
    <col min="13" max="13" width="5.25" style="13" customWidth="true"/>
    <col min="14" max="14" width="8.5" style="13" customWidth="true"/>
    <col min="15" max="15" width="14.625" style="12" customWidth="true"/>
    <col min="16" max="16" width="5.375" style="13" customWidth="true"/>
    <col min="17" max="17" width="7.125" style="13" customWidth="true"/>
    <col min="18" max="18" width="10.625" style="12" customWidth="true"/>
    <col min="19" max="19" width="5" style="13" customWidth="true"/>
    <col min="20" max="20" width="6.625" style="13" customWidth="true"/>
    <col min="21" max="21" width="9.125" style="12" customWidth="true"/>
    <col min="22" max="22" width="5.375" style="13" customWidth="true"/>
    <col min="23" max="23" width="7.375" style="13" customWidth="true"/>
    <col min="24" max="24" width="8.875" style="12" customWidth="true"/>
    <col min="25" max="16384" width="5.75" style="13"/>
  </cols>
  <sheetData>
    <row r="1" ht="25.5" customHeight="true" spans="1:2">
      <c r="A1" s="15"/>
      <c r="B1" s="15"/>
    </row>
    <row r="2" ht="32.25" spans="1: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3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="1" customFormat="true" ht="24.75" customHeight="true" spans="1:2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33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="2" customFormat="true" ht="37.5" customHeight="true" spans="1:24">
      <c r="A4" s="18" t="s">
        <v>2</v>
      </c>
      <c r="B4" s="18" t="s">
        <v>3</v>
      </c>
      <c r="C4" s="18"/>
      <c r="D4" s="18" t="s">
        <v>4</v>
      </c>
      <c r="E4" s="18"/>
      <c r="F4" s="27"/>
      <c r="G4" s="18"/>
      <c r="H4" s="18"/>
      <c r="I4" s="27"/>
      <c r="J4" s="18"/>
      <c r="K4" s="34"/>
      <c r="L4" s="27"/>
      <c r="M4" s="18"/>
      <c r="N4" s="18"/>
      <c r="O4" s="27"/>
      <c r="P4" s="18" t="s">
        <v>5</v>
      </c>
      <c r="Q4" s="18"/>
      <c r="R4" s="27"/>
      <c r="S4" s="18"/>
      <c r="T4" s="18"/>
      <c r="U4" s="27"/>
      <c r="V4" s="18"/>
      <c r="W4" s="18"/>
      <c r="X4" s="27"/>
    </row>
    <row r="5" s="2" customFormat="true" ht="37.5" customHeight="true" spans="1:24">
      <c r="A5" s="18"/>
      <c r="B5" s="18"/>
      <c r="C5" s="18"/>
      <c r="D5" s="18" t="s">
        <v>6</v>
      </c>
      <c r="E5" s="18"/>
      <c r="F5" s="27"/>
      <c r="G5" s="18" t="s">
        <v>7</v>
      </c>
      <c r="H5" s="18"/>
      <c r="I5" s="27"/>
      <c r="J5" s="18" t="s">
        <v>8</v>
      </c>
      <c r="K5" s="34"/>
      <c r="L5" s="27"/>
      <c r="M5" s="18" t="s">
        <v>9</v>
      </c>
      <c r="N5" s="18"/>
      <c r="O5" s="27"/>
      <c r="P5" s="18" t="s">
        <v>10</v>
      </c>
      <c r="Q5" s="18"/>
      <c r="R5" s="27"/>
      <c r="S5" s="18" t="s">
        <v>11</v>
      </c>
      <c r="T5" s="18"/>
      <c r="U5" s="27"/>
      <c r="V5" s="18" t="s">
        <v>12</v>
      </c>
      <c r="W5" s="18"/>
      <c r="X5" s="27"/>
    </row>
    <row r="6" s="2" customFormat="true" ht="37.5" customHeight="true" spans="1:24">
      <c r="A6" s="18"/>
      <c r="B6" s="18" t="s">
        <v>13</v>
      </c>
      <c r="C6" s="18" t="s">
        <v>14</v>
      </c>
      <c r="D6" s="18" t="s">
        <v>13</v>
      </c>
      <c r="E6" s="18" t="s">
        <v>14</v>
      </c>
      <c r="F6" s="18" t="s">
        <v>15</v>
      </c>
      <c r="G6" s="18" t="s">
        <v>13</v>
      </c>
      <c r="H6" s="18" t="s">
        <v>14</v>
      </c>
      <c r="I6" s="18" t="s">
        <v>15</v>
      </c>
      <c r="J6" s="18" t="s">
        <v>13</v>
      </c>
      <c r="K6" s="34" t="s">
        <v>14</v>
      </c>
      <c r="L6" s="18" t="s">
        <v>15</v>
      </c>
      <c r="M6" s="18" t="s">
        <v>13</v>
      </c>
      <c r="N6" s="18" t="s">
        <v>14</v>
      </c>
      <c r="O6" s="18" t="s">
        <v>15</v>
      </c>
      <c r="P6" s="18" t="s">
        <v>13</v>
      </c>
      <c r="Q6" s="18" t="s">
        <v>14</v>
      </c>
      <c r="R6" s="18" t="s">
        <v>15</v>
      </c>
      <c r="S6" s="18" t="s">
        <v>13</v>
      </c>
      <c r="T6" s="18" t="s">
        <v>14</v>
      </c>
      <c r="U6" s="18" t="s">
        <v>15</v>
      </c>
      <c r="V6" s="18" t="s">
        <v>13</v>
      </c>
      <c r="W6" s="18" t="s">
        <v>16</v>
      </c>
      <c r="X6" s="18" t="s">
        <v>15</v>
      </c>
    </row>
    <row r="7" s="3" customFormat="true" ht="37.5" customHeight="true" spans="1:24">
      <c r="A7" s="19" t="s">
        <v>17</v>
      </c>
      <c r="B7" s="20">
        <f>B9+B51+B105</f>
        <v>86459.97</v>
      </c>
      <c r="C7" s="20">
        <f>C9+C51+C105</f>
        <v>2124599.5</v>
      </c>
      <c r="D7" s="20">
        <f>D9+D51+D105</f>
        <v>27600</v>
      </c>
      <c r="E7" s="20">
        <f>E9+E51+E105</f>
        <v>345000</v>
      </c>
      <c r="F7" s="20">
        <f t="shared" ref="F7:X7" si="0">F9+F51+F105</f>
        <v>0</v>
      </c>
      <c r="G7" s="20">
        <f t="shared" si="0"/>
        <v>8550</v>
      </c>
      <c r="H7" s="20">
        <f t="shared" si="0"/>
        <v>855000</v>
      </c>
      <c r="I7" s="20">
        <f t="shared" si="0"/>
        <v>0</v>
      </c>
      <c r="J7" s="20">
        <f t="shared" si="0"/>
        <v>39899.97</v>
      </c>
      <c r="K7" s="26">
        <f t="shared" si="0"/>
        <v>664999.5</v>
      </c>
      <c r="L7" s="20">
        <f t="shared" si="0"/>
        <v>0</v>
      </c>
      <c r="M7" s="20">
        <f t="shared" si="0"/>
        <v>7200</v>
      </c>
      <c r="N7" s="20">
        <f t="shared" si="0"/>
        <v>120000</v>
      </c>
      <c r="O7" s="20">
        <f t="shared" si="0"/>
        <v>0</v>
      </c>
      <c r="P7" s="20">
        <f t="shared" si="0"/>
        <v>2400</v>
      </c>
      <c r="Q7" s="20">
        <f t="shared" si="0"/>
        <v>80000</v>
      </c>
      <c r="R7" s="20"/>
      <c r="S7" s="20">
        <f t="shared" si="0"/>
        <v>720</v>
      </c>
      <c r="T7" s="20">
        <f t="shared" si="0"/>
        <v>80000</v>
      </c>
      <c r="U7" s="20">
        <f t="shared" si="0"/>
        <v>0</v>
      </c>
      <c r="V7" s="20">
        <f t="shared" si="0"/>
        <v>90</v>
      </c>
      <c r="W7" s="20">
        <f t="shared" si="0"/>
        <v>50000</v>
      </c>
      <c r="X7" s="20">
        <f t="shared" si="0"/>
        <v>0</v>
      </c>
    </row>
    <row r="8" s="3" customFormat="true" ht="25.5" customHeight="true" spans="1:24">
      <c r="A8" s="19"/>
      <c r="B8" s="20"/>
      <c r="C8" s="20"/>
      <c r="D8" s="20"/>
      <c r="E8" s="20"/>
      <c r="F8" s="20"/>
      <c r="G8" s="20"/>
      <c r="H8" s="20"/>
      <c r="I8" s="20"/>
      <c r="J8" s="20"/>
      <c r="K8" s="2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="3" customFormat="true" ht="54.75" customHeight="true" spans="1:24">
      <c r="A9" s="19" t="s">
        <v>18</v>
      </c>
      <c r="B9" s="20">
        <f>B10+B20+B28+B40</f>
        <v>35148</v>
      </c>
      <c r="C9" s="20">
        <f>C10+C20+C28+C40</f>
        <v>795000</v>
      </c>
      <c r="D9" s="20">
        <f>D10+D20+D28+D40</f>
        <v>9200</v>
      </c>
      <c r="E9" s="20">
        <f>E10+E20+E28+E40</f>
        <v>115000</v>
      </c>
      <c r="F9" s="20">
        <f t="shared" ref="F9:X9" si="1">F10+F20+F28+F40</f>
        <v>0</v>
      </c>
      <c r="G9" s="20">
        <f t="shared" si="1"/>
        <v>2650</v>
      </c>
      <c r="H9" s="20">
        <f t="shared" si="1"/>
        <v>265000</v>
      </c>
      <c r="I9" s="20">
        <f t="shared" si="1"/>
        <v>0</v>
      </c>
      <c r="J9" s="20">
        <f t="shared" si="1"/>
        <v>17700</v>
      </c>
      <c r="K9" s="26">
        <f t="shared" si="1"/>
        <v>295000</v>
      </c>
      <c r="L9" s="20">
        <f t="shared" si="1"/>
        <v>0</v>
      </c>
      <c r="M9" s="20">
        <f t="shared" si="1"/>
        <v>4800</v>
      </c>
      <c r="N9" s="20">
        <f t="shared" si="1"/>
        <v>80000</v>
      </c>
      <c r="O9" s="20">
        <f t="shared" si="1"/>
        <v>0</v>
      </c>
      <c r="P9" s="20">
        <f t="shared" si="1"/>
        <v>600</v>
      </c>
      <c r="Q9" s="20">
        <f t="shared" si="1"/>
        <v>20000</v>
      </c>
      <c r="R9" s="20">
        <f t="shared" si="1"/>
        <v>0</v>
      </c>
      <c r="S9" s="20">
        <f t="shared" si="1"/>
        <v>180</v>
      </c>
      <c r="T9" s="20">
        <f t="shared" si="1"/>
        <v>20000</v>
      </c>
      <c r="U9" s="20">
        <f t="shared" si="1"/>
        <v>0</v>
      </c>
      <c r="V9" s="20">
        <f t="shared" si="1"/>
        <v>18</v>
      </c>
      <c r="W9" s="20">
        <f t="shared" si="1"/>
        <v>10000</v>
      </c>
      <c r="X9" s="20">
        <f t="shared" si="1"/>
        <v>0</v>
      </c>
    </row>
    <row r="10" s="1" customFormat="true" ht="37.5" customHeight="true" spans="1:24">
      <c r="A10" s="21" t="s">
        <v>19</v>
      </c>
      <c r="B10" s="22">
        <f>SUM(B11:B18)</f>
        <v>8306</v>
      </c>
      <c r="C10" s="22">
        <f t="shared" ref="C10:X10" si="2">SUM(C11:C18)</f>
        <v>206700</v>
      </c>
      <c r="D10" s="22">
        <f t="shared" si="2"/>
        <v>2880</v>
      </c>
      <c r="E10" s="22">
        <f t="shared" si="2"/>
        <v>36000</v>
      </c>
      <c r="F10" s="22">
        <f t="shared" si="2"/>
        <v>0</v>
      </c>
      <c r="G10" s="22">
        <f t="shared" si="2"/>
        <v>950</v>
      </c>
      <c r="H10" s="22">
        <f t="shared" si="2"/>
        <v>95000</v>
      </c>
      <c r="I10" s="22">
        <f t="shared" si="2"/>
        <v>0</v>
      </c>
      <c r="J10" s="22">
        <f t="shared" si="2"/>
        <v>2952</v>
      </c>
      <c r="K10" s="22">
        <f t="shared" si="2"/>
        <v>49200</v>
      </c>
      <c r="L10" s="22">
        <f t="shared" si="2"/>
        <v>0</v>
      </c>
      <c r="M10" s="22">
        <f t="shared" si="2"/>
        <v>1458</v>
      </c>
      <c r="N10" s="22">
        <f t="shared" si="2"/>
        <v>24300</v>
      </c>
      <c r="O10" s="22">
        <f t="shared" si="2"/>
        <v>0</v>
      </c>
      <c r="P10" s="22">
        <f t="shared" si="2"/>
        <v>66</v>
      </c>
      <c r="Q10" s="22">
        <f t="shared" si="2"/>
        <v>2200</v>
      </c>
      <c r="R10" s="22">
        <f t="shared" si="2"/>
        <v>0</v>
      </c>
      <c r="S10" s="22">
        <f t="shared" si="2"/>
        <v>0</v>
      </c>
      <c r="T10" s="22">
        <f t="shared" si="2"/>
        <v>0</v>
      </c>
      <c r="U10" s="22">
        <f t="shared" si="2"/>
        <v>0</v>
      </c>
      <c r="V10" s="22">
        <f t="shared" si="2"/>
        <v>0</v>
      </c>
      <c r="W10" s="22">
        <f t="shared" si="2"/>
        <v>0</v>
      </c>
      <c r="X10" s="22">
        <f t="shared" si="2"/>
        <v>0</v>
      </c>
    </row>
    <row r="11" s="1" customFormat="true" ht="67.5" customHeight="true" spans="1:24">
      <c r="A11" s="21" t="s">
        <v>20</v>
      </c>
      <c r="B11" s="22">
        <f>D11+G11+J11+M11+P11+S11+V11</f>
        <v>1344</v>
      </c>
      <c r="C11" s="22">
        <f t="shared" ref="C11:C13" si="3">E11+H11+K11+N11+Q11+T11</f>
        <v>34900</v>
      </c>
      <c r="D11" s="23">
        <f t="shared" ref="D11:D19" si="4">E11*800/10000</f>
        <v>400</v>
      </c>
      <c r="E11" s="22">
        <v>5000</v>
      </c>
      <c r="F11" s="21" t="s">
        <v>21</v>
      </c>
      <c r="G11" s="22">
        <f t="shared" ref="G11:G19" si="5">H11*100/10000</f>
        <v>170</v>
      </c>
      <c r="H11" s="22">
        <v>17000</v>
      </c>
      <c r="I11" s="21" t="s">
        <v>22</v>
      </c>
      <c r="J11" s="22">
        <f t="shared" ref="J11:J19" si="6">K11*600/10000</f>
        <v>576</v>
      </c>
      <c r="K11" s="22">
        <v>9600</v>
      </c>
      <c r="L11" s="21" t="s">
        <v>23</v>
      </c>
      <c r="M11" s="22">
        <f t="shared" ref="M11:M19" si="7">N11*600/10000</f>
        <v>198</v>
      </c>
      <c r="N11" s="22">
        <v>3300</v>
      </c>
      <c r="O11" s="21" t="s">
        <v>24</v>
      </c>
      <c r="P11" s="22">
        <f t="shared" ref="P11:P19" si="8">Q11*300/10000</f>
        <v>0</v>
      </c>
      <c r="Q11" s="30"/>
      <c r="R11" s="21"/>
      <c r="S11" s="23">
        <f t="shared" ref="S11:S19" si="9">T11*90/10000</f>
        <v>0</v>
      </c>
      <c r="T11" s="30"/>
      <c r="U11" s="21"/>
      <c r="V11" s="23">
        <f t="shared" ref="V11:V19" si="10">W11*18/10000</f>
        <v>0</v>
      </c>
      <c r="W11" s="30"/>
      <c r="X11" s="21"/>
    </row>
    <row r="12" s="1" customFormat="true" ht="55.5" customHeight="true" spans="1:24">
      <c r="A12" s="21" t="s">
        <v>25</v>
      </c>
      <c r="B12" s="22">
        <f t="shared" ref="B12:B18" si="11">D12+G12+J12+M12+P12+S12+V12</f>
        <v>952.5</v>
      </c>
      <c r="C12" s="22">
        <f t="shared" si="3"/>
        <v>28850</v>
      </c>
      <c r="D12" s="23">
        <f t="shared" si="4"/>
        <v>400</v>
      </c>
      <c r="E12" s="22">
        <v>5000</v>
      </c>
      <c r="F12" s="21" t="s">
        <v>26</v>
      </c>
      <c r="G12" s="22">
        <f t="shared" si="5"/>
        <v>170</v>
      </c>
      <c r="H12" s="22">
        <v>17000</v>
      </c>
      <c r="I12" s="21" t="s">
        <v>27</v>
      </c>
      <c r="J12" s="22">
        <f t="shared" si="6"/>
        <v>174</v>
      </c>
      <c r="K12" s="22">
        <v>2900</v>
      </c>
      <c r="L12" s="21" t="s">
        <v>28</v>
      </c>
      <c r="M12" s="22">
        <f t="shared" si="7"/>
        <v>180</v>
      </c>
      <c r="N12" s="22">
        <v>3000</v>
      </c>
      <c r="O12" s="21" t="s">
        <v>29</v>
      </c>
      <c r="P12" s="22">
        <f t="shared" si="8"/>
        <v>28.5</v>
      </c>
      <c r="Q12" s="22">
        <v>950</v>
      </c>
      <c r="R12" s="21" t="s">
        <v>30</v>
      </c>
      <c r="S12" s="23">
        <f t="shared" si="9"/>
        <v>0</v>
      </c>
      <c r="T12" s="30"/>
      <c r="U12" s="21"/>
      <c r="V12" s="23">
        <f t="shared" si="10"/>
        <v>0</v>
      </c>
      <c r="W12" s="30"/>
      <c r="X12" s="21"/>
    </row>
    <row r="13" s="1" customFormat="true" ht="44.25" customHeight="true" spans="1:24">
      <c r="A13" s="21" t="s">
        <v>31</v>
      </c>
      <c r="B13" s="22">
        <f t="shared" si="11"/>
        <v>704</v>
      </c>
      <c r="C13" s="22">
        <f t="shared" si="3"/>
        <v>20900</v>
      </c>
      <c r="D13" s="23">
        <f t="shared" si="4"/>
        <v>400</v>
      </c>
      <c r="E13" s="22">
        <v>5000</v>
      </c>
      <c r="F13" s="21" t="s">
        <v>32</v>
      </c>
      <c r="G13" s="22">
        <f t="shared" si="5"/>
        <v>130</v>
      </c>
      <c r="H13" s="22">
        <v>13000</v>
      </c>
      <c r="I13" s="21" t="s">
        <v>33</v>
      </c>
      <c r="J13" s="22">
        <f t="shared" si="6"/>
        <v>174</v>
      </c>
      <c r="K13" s="22">
        <v>2900</v>
      </c>
      <c r="L13" s="21"/>
      <c r="M13" s="22">
        <f t="shared" si="7"/>
        <v>0</v>
      </c>
      <c r="N13" s="22"/>
      <c r="O13" s="21"/>
      <c r="P13" s="22">
        <f t="shared" si="8"/>
        <v>0</v>
      </c>
      <c r="Q13" s="30"/>
      <c r="R13" s="21"/>
      <c r="S13" s="23">
        <f t="shared" si="9"/>
        <v>0</v>
      </c>
      <c r="T13" s="30"/>
      <c r="U13" s="21"/>
      <c r="V13" s="23">
        <f t="shared" si="10"/>
        <v>0</v>
      </c>
      <c r="W13" s="30"/>
      <c r="X13" s="21"/>
    </row>
    <row r="14" s="1" customFormat="true" ht="44.25" customHeight="true" spans="1:24">
      <c r="A14" s="21" t="s">
        <v>34</v>
      </c>
      <c r="B14" s="22">
        <f t="shared" si="11"/>
        <v>1278</v>
      </c>
      <c r="C14" s="22">
        <f t="shared" ref="C14:C18" si="12">E14+H14+K14+N14+Q14+T14</f>
        <v>33800</v>
      </c>
      <c r="D14" s="23">
        <f t="shared" si="4"/>
        <v>400</v>
      </c>
      <c r="E14" s="22">
        <v>5000</v>
      </c>
      <c r="F14" s="21" t="s">
        <v>35</v>
      </c>
      <c r="G14" s="22">
        <f t="shared" si="5"/>
        <v>170</v>
      </c>
      <c r="H14" s="22">
        <v>17000</v>
      </c>
      <c r="I14" s="21" t="s">
        <v>36</v>
      </c>
      <c r="J14" s="22">
        <f t="shared" si="6"/>
        <v>348</v>
      </c>
      <c r="K14" s="22">
        <v>5800</v>
      </c>
      <c r="L14" s="21" t="s">
        <v>37</v>
      </c>
      <c r="M14" s="22">
        <f t="shared" si="7"/>
        <v>360</v>
      </c>
      <c r="N14" s="22">
        <v>6000</v>
      </c>
      <c r="O14" s="21" t="s">
        <v>38</v>
      </c>
      <c r="P14" s="22">
        <f t="shared" si="8"/>
        <v>0</v>
      </c>
      <c r="Q14" s="30"/>
      <c r="R14" s="21"/>
      <c r="S14" s="23">
        <f t="shared" si="9"/>
        <v>0</v>
      </c>
      <c r="T14" s="30"/>
      <c r="U14" s="21"/>
      <c r="V14" s="23">
        <f t="shared" si="10"/>
        <v>0</v>
      </c>
      <c r="W14" s="30"/>
      <c r="X14" s="21"/>
    </row>
    <row r="15" s="1" customFormat="true" ht="60" customHeight="true" spans="1:24">
      <c r="A15" s="21" t="s">
        <v>39</v>
      </c>
      <c r="B15" s="22">
        <f t="shared" si="11"/>
        <v>1226</v>
      </c>
      <c r="C15" s="22">
        <f t="shared" si="12"/>
        <v>31100</v>
      </c>
      <c r="D15" s="23">
        <f t="shared" si="4"/>
        <v>440</v>
      </c>
      <c r="E15" s="22">
        <v>5500</v>
      </c>
      <c r="F15" s="21" t="s">
        <v>40</v>
      </c>
      <c r="G15" s="22">
        <f t="shared" si="5"/>
        <v>150</v>
      </c>
      <c r="H15" s="22">
        <v>15000</v>
      </c>
      <c r="I15" s="21" t="s">
        <v>40</v>
      </c>
      <c r="J15" s="22">
        <f t="shared" si="6"/>
        <v>636</v>
      </c>
      <c r="K15" s="22">
        <v>10600</v>
      </c>
      <c r="L15" s="21" t="s">
        <v>41</v>
      </c>
      <c r="M15" s="22">
        <f t="shared" si="7"/>
        <v>0</v>
      </c>
      <c r="N15" s="22"/>
      <c r="O15" s="21"/>
      <c r="P15" s="22">
        <f t="shared" si="8"/>
        <v>0</v>
      </c>
      <c r="Q15" s="30"/>
      <c r="R15" s="21"/>
      <c r="S15" s="23">
        <f t="shared" si="9"/>
        <v>0</v>
      </c>
      <c r="T15" s="30"/>
      <c r="U15" s="21"/>
      <c r="V15" s="23">
        <f t="shared" si="10"/>
        <v>0</v>
      </c>
      <c r="W15" s="30"/>
      <c r="X15" s="21"/>
    </row>
    <row r="16" s="1" customFormat="true" ht="79.5" customHeight="true" spans="1:24">
      <c r="A16" s="21" t="s">
        <v>42</v>
      </c>
      <c r="B16" s="22">
        <f t="shared" si="11"/>
        <v>1482</v>
      </c>
      <c r="C16" s="22">
        <f t="shared" si="12"/>
        <v>32200</v>
      </c>
      <c r="D16" s="23">
        <f t="shared" si="4"/>
        <v>600</v>
      </c>
      <c r="E16" s="22">
        <v>7500</v>
      </c>
      <c r="F16" s="21" t="s">
        <v>43</v>
      </c>
      <c r="G16" s="22">
        <f t="shared" si="5"/>
        <v>120</v>
      </c>
      <c r="H16" s="22">
        <v>12000</v>
      </c>
      <c r="I16" s="21" t="s">
        <v>44</v>
      </c>
      <c r="J16" s="22">
        <f t="shared" si="6"/>
        <v>522</v>
      </c>
      <c r="K16" s="22">
        <v>8700</v>
      </c>
      <c r="L16" s="21" t="s">
        <v>45</v>
      </c>
      <c r="M16" s="22">
        <f t="shared" si="7"/>
        <v>240</v>
      </c>
      <c r="N16" s="22">
        <v>4000</v>
      </c>
      <c r="O16" s="21" t="s">
        <v>46</v>
      </c>
      <c r="P16" s="22">
        <f t="shared" si="8"/>
        <v>0</v>
      </c>
      <c r="Q16" s="30"/>
      <c r="R16" s="21"/>
      <c r="S16" s="23">
        <f t="shared" si="9"/>
        <v>0</v>
      </c>
      <c r="T16" s="30"/>
      <c r="U16" s="21"/>
      <c r="V16" s="23">
        <f t="shared" si="10"/>
        <v>0</v>
      </c>
      <c r="W16" s="30"/>
      <c r="X16" s="21"/>
    </row>
    <row r="17" s="1" customFormat="true" ht="60" customHeight="true" spans="1:24">
      <c r="A17" s="21" t="s">
        <v>47</v>
      </c>
      <c r="B17" s="22">
        <f t="shared" si="11"/>
        <v>1159.5</v>
      </c>
      <c r="C17" s="22">
        <f t="shared" si="12"/>
        <v>21450</v>
      </c>
      <c r="D17" s="23">
        <f t="shared" si="4"/>
        <v>240</v>
      </c>
      <c r="E17" s="22">
        <v>3000</v>
      </c>
      <c r="F17" s="21" t="s">
        <v>48</v>
      </c>
      <c r="G17" s="22">
        <f t="shared" si="5"/>
        <v>30</v>
      </c>
      <c r="H17" s="22">
        <v>3000</v>
      </c>
      <c r="I17" s="21" t="s">
        <v>49</v>
      </c>
      <c r="J17" s="22">
        <f t="shared" si="6"/>
        <v>372</v>
      </c>
      <c r="K17" s="22">
        <v>6200</v>
      </c>
      <c r="L17" s="21"/>
      <c r="M17" s="22">
        <f t="shared" si="7"/>
        <v>480</v>
      </c>
      <c r="N17" s="22">
        <v>8000</v>
      </c>
      <c r="O17" s="21" t="s">
        <v>50</v>
      </c>
      <c r="P17" s="22">
        <f t="shared" si="8"/>
        <v>37.5</v>
      </c>
      <c r="Q17" s="22">
        <v>1250</v>
      </c>
      <c r="R17" s="21" t="s">
        <v>51</v>
      </c>
      <c r="S17" s="23">
        <f t="shared" si="9"/>
        <v>0</v>
      </c>
      <c r="T17" s="30"/>
      <c r="U17" s="21"/>
      <c r="V17" s="23">
        <f t="shared" si="10"/>
        <v>0</v>
      </c>
      <c r="W17" s="30"/>
      <c r="X17" s="21"/>
    </row>
    <row r="18" s="1" customFormat="true" ht="60" customHeight="true" spans="1:24">
      <c r="A18" s="21" t="s">
        <v>52</v>
      </c>
      <c r="B18" s="22">
        <f t="shared" si="11"/>
        <v>160</v>
      </c>
      <c r="C18" s="22">
        <f t="shared" si="12"/>
        <v>3500</v>
      </c>
      <c r="D18" s="23">
        <f t="shared" si="4"/>
        <v>0</v>
      </c>
      <c r="E18" s="22"/>
      <c r="F18" s="21"/>
      <c r="G18" s="22">
        <f t="shared" si="5"/>
        <v>10</v>
      </c>
      <c r="H18" s="22">
        <v>1000</v>
      </c>
      <c r="I18" s="21" t="s">
        <v>53</v>
      </c>
      <c r="J18" s="22">
        <f t="shared" si="6"/>
        <v>150</v>
      </c>
      <c r="K18" s="22">
        <v>2500</v>
      </c>
      <c r="L18" s="21" t="s">
        <v>54</v>
      </c>
      <c r="M18" s="22">
        <f t="shared" si="7"/>
        <v>0</v>
      </c>
      <c r="N18" s="22"/>
      <c r="O18" s="21"/>
      <c r="P18" s="22">
        <f t="shared" si="8"/>
        <v>0</v>
      </c>
      <c r="Q18" s="30"/>
      <c r="R18" s="21"/>
      <c r="S18" s="23">
        <f t="shared" si="9"/>
        <v>0</v>
      </c>
      <c r="T18" s="30"/>
      <c r="U18" s="21"/>
      <c r="V18" s="23">
        <f t="shared" si="10"/>
        <v>0</v>
      </c>
      <c r="W18" s="30"/>
      <c r="X18" s="21"/>
    </row>
    <row r="19" s="1" customFormat="true" ht="25.5" customHeight="true" spans="1:24">
      <c r="A19" s="24"/>
      <c r="B19" s="23"/>
      <c r="C19" s="23"/>
      <c r="D19" s="23">
        <f t="shared" si="4"/>
        <v>0</v>
      </c>
      <c r="E19" s="23"/>
      <c r="F19" s="24"/>
      <c r="G19" s="22">
        <f t="shared" si="5"/>
        <v>0</v>
      </c>
      <c r="H19" s="22"/>
      <c r="I19" s="21"/>
      <c r="J19" s="22">
        <f t="shared" si="6"/>
        <v>0</v>
      </c>
      <c r="K19" s="22"/>
      <c r="L19" s="21"/>
      <c r="M19" s="22">
        <f t="shared" si="7"/>
        <v>0</v>
      </c>
      <c r="N19" s="22"/>
      <c r="O19" s="21"/>
      <c r="P19" s="22">
        <f t="shared" si="8"/>
        <v>0</v>
      </c>
      <c r="Q19" s="23"/>
      <c r="R19" s="24"/>
      <c r="S19" s="23">
        <f t="shared" si="9"/>
        <v>0</v>
      </c>
      <c r="T19" s="23"/>
      <c r="U19" s="24"/>
      <c r="V19" s="23">
        <f t="shared" si="10"/>
        <v>0</v>
      </c>
      <c r="W19" s="23"/>
      <c r="X19" s="24"/>
    </row>
    <row r="20" s="4" customFormat="true" ht="37.5" customHeight="true" spans="1:24">
      <c r="A20" s="24" t="s">
        <v>55</v>
      </c>
      <c r="B20" s="23">
        <f>SUM(B21:B26)</f>
        <v>5756.188</v>
      </c>
      <c r="C20" s="23">
        <f t="shared" ref="C20:X20" si="13">SUM(C21:C26)</f>
        <v>125900</v>
      </c>
      <c r="D20" s="23">
        <f t="shared" si="13"/>
        <v>552</v>
      </c>
      <c r="E20" s="23">
        <f t="shared" si="13"/>
        <v>6900</v>
      </c>
      <c r="F20" s="23">
        <f t="shared" si="13"/>
        <v>0</v>
      </c>
      <c r="G20" s="23">
        <f t="shared" si="13"/>
        <v>349.6</v>
      </c>
      <c r="H20" s="23">
        <f t="shared" si="13"/>
        <v>34960</v>
      </c>
      <c r="I20" s="23">
        <f t="shared" si="13"/>
        <v>0</v>
      </c>
      <c r="J20" s="23">
        <f t="shared" si="13"/>
        <v>3458.4</v>
      </c>
      <c r="K20" s="22">
        <f t="shared" si="13"/>
        <v>57640</v>
      </c>
      <c r="L20" s="23">
        <f t="shared" si="13"/>
        <v>0</v>
      </c>
      <c r="M20" s="23">
        <f t="shared" si="13"/>
        <v>1302</v>
      </c>
      <c r="N20" s="23">
        <f t="shared" si="13"/>
        <v>21700</v>
      </c>
      <c r="O20" s="23">
        <f t="shared" si="13"/>
        <v>0</v>
      </c>
      <c r="P20" s="23">
        <f t="shared" si="13"/>
        <v>66</v>
      </c>
      <c r="Q20" s="23">
        <f t="shared" si="13"/>
        <v>2200</v>
      </c>
      <c r="R20" s="23">
        <f t="shared" si="13"/>
        <v>0</v>
      </c>
      <c r="S20" s="23">
        <f t="shared" si="13"/>
        <v>22.5</v>
      </c>
      <c r="T20" s="23">
        <f t="shared" si="13"/>
        <v>2500</v>
      </c>
      <c r="U20" s="23">
        <f t="shared" si="13"/>
        <v>0</v>
      </c>
      <c r="V20" s="23">
        <f t="shared" si="13"/>
        <v>5.688</v>
      </c>
      <c r="W20" s="23">
        <f t="shared" si="13"/>
        <v>3160</v>
      </c>
      <c r="X20" s="23">
        <f t="shared" si="13"/>
        <v>0</v>
      </c>
    </row>
    <row r="21" s="4" customFormat="true" ht="88.5" customHeight="true" spans="1:24">
      <c r="A21" s="21" t="s">
        <v>56</v>
      </c>
      <c r="B21" s="22">
        <f t="shared" ref="B21:B26" si="14">D21+G21+J21+M21+P21+S21+V21</f>
        <v>1224.2</v>
      </c>
      <c r="C21" s="22">
        <f t="shared" ref="C21:C26" si="15">E21+H21+K21+N21+Q21+T21</f>
        <v>37440</v>
      </c>
      <c r="D21" s="23">
        <v>43.2</v>
      </c>
      <c r="E21" s="23">
        <v>540</v>
      </c>
      <c r="F21" s="24" t="s">
        <v>57</v>
      </c>
      <c r="G21" s="23">
        <v>206.6</v>
      </c>
      <c r="H21" s="23">
        <v>20660</v>
      </c>
      <c r="I21" s="24" t="s">
        <v>58</v>
      </c>
      <c r="J21" s="23">
        <v>572.4</v>
      </c>
      <c r="K21" s="22">
        <v>9540</v>
      </c>
      <c r="L21" s="24" t="s">
        <v>59</v>
      </c>
      <c r="M21" s="22">
        <f t="shared" ref="M21:M26" si="16">N21*600/10000</f>
        <v>402</v>
      </c>
      <c r="N21" s="23">
        <v>6700</v>
      </c>
      <c r="O21" s="24" t="s">
        <v>60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</row>
    <row r="22" s="5" customFormat="true" ht="54" customHeight="true" spans="1:24">
      <c r="A22" s="21" t="s">
        <v>61</v>
      </c>
      <c r="B22" s="22">
        <f t="shared" si="14"/>
        <v>702</v>
      </c>
      <c r="C22" s="22">
        <f t="shared" si="15"/>
        <v>11700</v>
      </c>
      <c r="D22" s="23">
        <f t="shared" ref="D22:D26" si="17">E22*800/10000</f>
        <v>0</v>
      </c>
      <c r="E22" s="22"/>
      <c r="F22" s="21"/>
      <c r="G22" s="22">
        <f t="shared" ref="G22:G26" si="18">H22*100/10000</f>
        <v>0</v>
      </c>
      <c r="H22" s="22"/>
      <c r="I22" s="21"/>
      <c r="J22" s="22">
        <f t="shared" ref="J22:J26" si="19">K22*600/10000</f>
        <v>402</v>
      </c>
      <c r="K22" s="22">
        <v>6700</v>
      </c>
      <c r="L22" s="21" t="s">
        <v>62</v>
      </c>
      <c r="M22" s="22">
        <f t="shared" si="16"/>
        <v>300</v>
      </c>
      <c r="N22" s="22">
        <v>5000</v>
      </c>
      <c r="O22" s="21" t="s">
        <v>63</v>
      </c>
      <c r="P22" s="22">
        <f t="shared" ref="P22:P26" si="20">Q22*300/10000</f>
        <v>0</v>
      </c>
      <c r="Q22" s="22"/>
      <c r="R22" s="21"/>
      <c r="S22" s="23">
        <f t="shared" ref="S22:S26" si="21">T22*90/10000</f>
        <v>0</v>
      </c>
      <c r="T22" s="22"/>
      <c r="U22" s="21"/>
      <c r="V22" s="23">
        <f t="shared" ref="V22:V26" si="22">W22*18/10000</f>
        <v>0</v>
      </c>
      <c r="W22" s="22"/>
      <c r="X22" s="21"/>
    </row>
    <row r="23" s="5" customFormat="true" ht="54" customHeight="true" spans="1:24">
      <c r="A23" s="21" t="s">
        <v>64</v>
      </c>
      <c r="B23" s="22">
        <f t="shared" si="14"/>
        <v>385.8</v>
      </c>
      <c r="C23" s="22">
        <f t="shared" si="15"/>
        <v>9560</v>
      </c>
      <c r="D23" s="23">
        <f t="shared" si="17"/>
        <v>108.8</v>
      </c>
      <c r="E23" s="22">
        <v>1360</v>
      </c>
      <c r="F23" s="21" t="s">
        <v>65</v>
      </c>
      <c r="G23" s="22">
        <f t="shared" si="18"/>
        <v>43</v>
      </c>
      <c r="H23" s="22">
        <v>4300</v>
      </c>
      <c r="I23" s="21" t="s">
        <v>66</v>
      </c>
      <c r="J23" s="22">
        <f t="shared" si="19"/>
        <v>234</v>
      </c>
      <c r="K23" s="22">
        <v>3900</v>
      </c>
      <c r="L23" s="21" t="s">
        <v>67</v>
      </c>
      <c r="M23" s="22">
        <f t="shared" si="16"/>
        <v>0</v>
      </c>
      <c r="N23" s="22"/>
      <c r="O23" s="21"/>
      <c r="P23" s="22">
        <f t="shared" si="20"/>
        <v>0</v>
      </c>
      <c r="Q23" s="22"/>
      <c r="R23" s="21"/>
      <c r="S23" s="23">
        <f t="shared" si="21"/>
        <v>0</v>
      </c>
      <c r="T23" s="22"/>
      <c r="U23" s="21"/>
      <c r="V23" s="23">
        <f t="shared" si="22"/>
        <v>0</v>
      </c>
      <c r="W23" s="22"/>
      <c r="X23" s="21"/>
    </row>
    <row r="24" s="5" customFormat="true" ht="37.5" customHeight="true" spans="1:24">
      <c r="A24" s="21" t="s">
        <v>68</v>
      </c>
      <c r="B24" s="22">
        <f t="shared" si="14"/>
        <v>576</v>
      </c>
      <c r="C24" s="22">
        <f t="shared" si="15"/>
        <v>9600</v>
      </c>
      <c r="D24" s="23">
        <f t="shared" si="17"/>
        <v>0</v>
      </c>
      <c r="E24" s="22"/>
      <c r="F24" s="21"/>
      <c r="G24" s="22">
        <f t="shared" si="18"/>
        <v>0</v>
      </c>
      <c r="H24" s="22"/>
      <c r="I24" s="21"/>
      <c r="J24" s="22">
        <f t="shared" si="19"/>
        <v>576</v>
      </c>
      <c r="K24" s="22">
        <v>9600</v>
      </c>
      <c r="L24" s="21" t="s">
        <v>69</v>
      </c>
      <c r="M24" s="22">
        <f t="shared" si="16"/>
        <v>0</v>
      </c>
      <c r="N24" s="22"/>
      <c r="O24" s="21"/>
      <c r="P24" s="22">
        <f t="shared" si="20"/>
        <v>0</v>
      </c>
      <c r="Q24" s="22"/>
      <c r="R24" s="21"/>
      <c r="S24" s="23">
        <f t="shared" si="21"/>
        <v>0</v>
      </c>
      <c r="T24" s="22"/>
      <c r="U24" s="21"/>
      <c r="V24" s="23">
        <f t="shared" si="22"/>
        <v>0</v>
      </c>
      <c r="W24" s="22"/>
      <c r="X24" s="21"/>
    </row>
    <row r="25" s="5" customFormat="true" ht="37.5" customHeight="true" spans="1:24">
      <c r="A25" s="21" t="s">
        <v>70</v>
      </c>
      <c r="B25" s="22">
        <f t="shared" si="14"/>
        <v>1404.188</v>
      </c>
      <c r="C25" s="22">
        <f t="shared" si="15"/>
        <v>34200</v>
      </c>
      <c r="D25" s="23">
        <f t="shared" si="17"/>
        <v>160</v>
      </c>
      <c r="E25" s="22">
        <v>2000</v>
      </c>
      <c r="F25" s="21" t="s">
        <v>71</v>
      </c>
      <c r="G25" s="22">
        <f t="shared" si="18"/>
        <v>100</v>
      </c>
      <c r="H25" s="22">
        <v>10000</v>
      </c>
      <c r="I25" s="21" t="s">
        <v>72</v>
      </c>
      <c r="J25" s="22">
        <f t="shared" si="19"/>
        <v>750</v>
      </c>
      <c r="K25" s="22">
        <v>12500</v>
      </c>
      <c r="L25" s="21" t="s">
        <v>73</v>
      </c>
      <c r="M25" s="22">
        <f t="shared" si="16"/>
        <v>300</v>
      </c>
      <c r="N25" s="22">
        <v>5000</v>
      </c>
      <c r="O25" s="21" t="s">
        <v>74</v>
      </c>
      <c r="P25" s="22">
        <f t="shared" si="20"/>
        <v>66</v>
      </c>
      <c r="Q25" s="22">
        <v>2200</v>
      </c>
      <c r="R25" s="21" t="s">
        <v>75</v>
      </c>
      <c r="S25" s="23">
        <f t="shared" si="21"/>
        <v>22.5</v>
      </c>
      <c r="T25" s="22">
        <v>2500</v>
      </c>
      <c r="U25" s="21" t="s">
        <v>75</v>
      </c>
      <c r="V25" s="23">
        <f t="shared" si="22"/>
        <v>5.688</v>
      </c>
      <c r="W25" s="22">
        <v>3160</v>
      </c>
      <c r="X25" s="21" t="s">
        <v>75</v>
      </c>
    </row>
    <row r="26" s="5" customFormat="true" ht="60" customHeight="true" spans="1:24">
      <c r="A26" s="21" t="s">
        <v>76</v>
      </c>
      <c r="B26" s="22">
        <f t="shared" si="14"/>
        <v>1464</v>
      </c>
      <c r="C26" s="22">
        <f t="shared" si="15"/>
        <v>23400</v>
      </c>
      <c r="D26" s="23">
        <f t="shared" si="17"/>
        <v>240</v>
      </c>
      <c r="E26" s="22">
        <v>3000</v>
      </c>
      <c r="F26" s="21" t="s">
        <v>77</v>
      </c>
      <c r="G26" s="22">
        <f t="shared" si="18"/>
        <v>0</v>
      </c>
      <c r="H26" s="22"/>
      <c r="I26" s="21"/>
      <c r="J26" s="22">
        <f t="shared" si="19"/>
        <v>924</v>
      </c>
      <c r="K26" s="22">
        <v>15400</v>
      </c>
      <c r="L26" s="21" t="s">
        <v>78</v>
      </c>
      <c r="M26" s="22">
        <f t="shared" si="16"/>
        <v>300</v>
      </c>
      <c r="N26" s="22">
        <v>5000</v>
      </c>
      <c r="O26" s="21" t="s">
        <v>79</v>
      </c>
      <c r="P26" s="22">
        <f t="shared" si="20"/>
        <v>0</v>
      </c>
      <c r="Q26" s="22"/>
      <c r="R26" s="21"/>
      <c r="S26" s="23">
        <f t="shared" si="21"/>
        <v>0</v>
      </c>
      <c r="T26" s="22"/>
      <c r="U26" s="21"/>
      <c r="V26" s="23">
        <f t="shared" si="22"/>
        <v>0</v>
      </c>
      <c r="W26" s="22"/>
      <c r="X26" s="21"/>
    </row>
    <row r="27" s="5" customFormat="true" ht="25.5" customHeight="true" spans="1:24">
      <c r="A27" s="21"/>
      <c r="B27" s="22"/>
      <c r="C27" s="22"/>
      <c r="D27" s="23"/>
      <c r="E27" s="22"/>
      <c r="F27" s="21"/>
      <c r="G27" s="23"/>
      <c r="H27" s="22"/>
      <c r="I27" s="21"/>
      <c r="J27" s="23"/>
      <c r="K27" s="22"/>
      <c r="L27" s="21"/>
      <c r="M27" s="23"/>
      <c r="N27" s="22"/>
      <c r="O27" s="21"/>
      <c r="P27" s="23"/>
      <c r="Q27" s="22"/>
      <c r="R27" s="21"/>
      <c r="S27" s="23"/>
      <c r="T27" s="22"/>
      <c r="U27" s="21"/>
      <c r="V27" s="23"/>
      <c r="W27" s="22"/>
      <c r="X27" s="21"/>
    </row>
    <row r="28" s="1" customFormat="true" ht="37.5" customHeight="true" spans="1:24">
      <c r="A28" s="21" t="s">
        <v>80</v>
      </c>
      <c r="B28" s="22">
        <f t="shared" ref="B28:X28" si="23">SUM(B29:B38)</f>
        <v>12584.812</v>
      </c>
      <c r="C28" s="22">
        <f t="shared" si="23"/>
        <v>310000</v>
      </c>
      <c r="D28" s="22">
        <f t="shared" si="23"/>
        <v>3040</v>
      </c>
      <c r="E28" s="22">
        <f t="shared" si="23"/>
        <v>38000</v>
      </c>
      <c r="F28" s="22">
        <f t="shared" si="23"/>
        <v>0</v>
      </c>
      <c r="G28" s="22">
        <f t="shared" si="23"/>
        <v>1085.4</v>
      </c>
      <c r="H28" s="22">
        <f t="shared" si="23"/>
        <v>108540</v>
      </c>
      <c r="I28" s="22">
        <f t="shared" si="23"/>
        <v>0</v>
      </c>
      <c r="J28" s="22">
        <f t="shared" si="23"/>
        <v>6981.6</v>
      </c>
      <c r="K28" s="22">
        <f t="shared" si="23"/>
        <v>116360</v>
      </c>
      <c r="L28" s="22">
        <f t="shared" si="23"/>
        <v>0</v>
      </c>
      <c r="M28" s="22">
        <f t="shared" si="23"/>
        <v>840</v>
      </c>
      <c r="N28" s="22">
        <f t="shared" si="23"/>
        <v>14000</v>
      </c>
      <c r="O28" s="22">
        <f t="shared" si="23"/>
        <v>0</v>
      </c>
      <c r="P28" s="22">
        <f t="shared" si="23"/>
        <v>468</v>
      </c>
      <c r="Q28" s="22">
        <f t="shared" si="23"/>
        <v>15600</v>
      </c>
      <c r="R28" s="22">
        <f t="shared" si="23"/>
        <v>0</v>
      </c>
      <c r="S28" s="22">
        <f t="shared" si="23"/>
        <v>157.5</v>
      </c>
      <c r="T28" s="22">
        <f t="shared" si="23"/>
        <v>17500</v>
      </c>
      <c r="U28" s="22">
        <f t="shared" si="23"/>
        <v>0</v>
      </c>
      <c r="V28" s="22">
        <f t="shared" si="23"/>
        <v>12.312</v>
      </c>
      <c r="W28" s="22">
        <f t="shared" si="23"/>
        <v>6840</v>
      </c>
      <c r="X28" s="22">
        <f t="shared" si="23"/>
        <v>0</v>
      </c>
    </row>
    <row r="29" s="1" customFormat="true" ht="60" customHeight="true" spans="1:24">
      <c r="A29" s="21" t="s">
        <v>81</v>
      </c>
      <c r="B29" s="22">
        <f t="shared" ref="B29:B31" si="24">D29+G29+J29+M29+P29+S29+V29</f>
        <v>1293.828</v>
      </c>
      <c r="C29" s="22">
        <f t="shared" ref="C29:C31" si="25">E29+H29+K29+N29+Q29+T29</f>
        <v>38500</v>
      </c>
      <c r="D29" s="22">
        <f t="shared" ref="D29:D39" si="26">E29*800/10000</f>
        <v>0</v>
      </c>
      <c r="E29" s="22"/>
      <c r="F29" s="21"/>
      <c r="G29" s="22">
        <f t="shared" ref="G29:G39" si="27">H29*100/10000</f>
        <v>0</v>
      </c>
      <c r="H29" s="22"/>
      <c r="I29" s="21"/>
      <c r="J29" s="22">
        <f t="shared" ref="J29:J35" si="28">K29*600/10000</f>
        <v>876</v>
      </c>
      <c r="K29" s="22">
        <v>14600</v>
      </c>
      <c r="L29" s="21" t="s">
        <v>82</v>
      </c>
      <c r="M29" s="22">
        <f t="shared" ref="M29:M39" si="29">N29*600/10000</f>
        <v>0</v>
      </c>
      <c r="N29" s="22"/>
      <c r="O29" s="21"/>
      <c r="P29" s="22">
        <f t="shared" ref="P29:P34" si="30">Q29*300/10000</f>
        <v>282</v>
      </c>
      <c r="Q29" s="22">
        <v>9400</v>
      </c>
      <c r="R29" s="21" t="s">
        <v>83</v>
      </c>
      <c r="S29" s="22">
        <f t="shared" ref="S29:S31" si="31">T29*90/10000</f>
        <v>130.5</v>
      </c>
      <c r="T29" s="22">
        <v>14500</v>
      </c>
      <c r="U29" s="21" t="s">
        <v>83</v>
      </c>
      <c r="V29" s="22">
        <f>W29*18/10000</f>
        <v>5.328</v>
      </c>
      <c r="W29" s="22">
        <v>2960</v>
      </c>
      <c r="X29" s="21" t="s">
        <v>83</v>
      </c>
    </row>
    <row r="30" s="1" customFormat="true" ht="60" customHeight="true" spans="1:24">
      <c r="A30" s="21" t="s">
        <v>84</v>
      </c>
      <c r="B30" s="22">
        <f t="shared" si="24"/>
        <v>1448</v>
      </c>
      <c r="C30" s="22">
        <f t="shared" si="25"/>
        <v>38300</v>
      </c>
      <c r="D30" s="22">
        <f t="shared" si="26"/>
        <v>0</v>
      </c>
      <c r="E30" s="22"/>
      <c r="F30" s="21"/>
      <c r="G30" s="22">
        <f t="shared" si="27"/>
        <v>170</v>
      </c>
      <c r="H30" s="22">
        <v>17000</v>
      </c>
      <c r="I30" s="21" t="s">
        <v>85</v>
      </c>
      <c r="J30" s="22">
        <f t="shared" si="28"/>
        <v>1158</v>
      </c>
      <c r="K30" s="22">
        <v>19300</v>
      </c>
      <c r="L30" s="21" t="s">
        <v>86</v>
      </c>
      <c r="M30" s="22">
        <f t="shared" si="29"/>
        <v>120</v>
      </c>
      <c r="N30" s="22">
        <v>2000</v>
      </c>
      <c r="O30" s="21" t="s">
        <v>87</v>
      </c>
      <c r="P30" s="22">
        <f t="shared" si="30"/>
        <v>0</v>
      </c>
      <c r="Q30" s="22"/>
      <c r="R30" s="21"/>
      <c r="S30" s="22">
        <f t="shared" si="31"/>
        <v>0</v>
      </c>
      <c r="T30" s="22"/>
      <c r="U30" s="21"/>
      <c r="V30" s="22">
        <f>W30*18/10000</f>
        <v>0</v>
      </c>
      <c r="W30" s="22"/>
      <c r="X30" s="21"/>
    </row>
    <row r="31" s="1" customFormat="true" ht="59.25" customHeight="true" spans="1:24">
      <c r="A31" s="21" t="s">
        <v>88</v>
      </c>
      <c r="B31" s="22">
        <f t="shared" si="24"/>
        <v>808</v>
      </c>
      <c r="C31" s="22">
        <f t="shared" si="25"/>
        <v>21300</v>
      </c>
      <c r="D31" s="22">
        <f t="shared" si="26"/>
        <v>120</v>
      </c>
      <c r="E31" s="22">
        <v>1500</v>
      </c>
      <c r="F31" s="21" t="s">
        <v>89</v>
      </c>
      <c r="G31" s="22">
        <f t="shared" si="27"/>
        <v>100</v>
      </c>
      <c r="H31" s="22">
        <v>10000</v>
      </c>
      <c r="I31" s="21" t="s">
        <v>90</v>
      </c>
      <c r="J31" s="22">
        <f t="shared" si="28"/>
        <v>288</v>
      </c>
      <c r="K31" s="22">
        <v>4800</v>
      </c>
      <c r="L31" s="21" t="s">
        <v>91</v>
      </c>
      <c r="M31" s="22">
        <f t="shared" si="29"/>
        <v>300</v>
      </c>
      <c r="N31" s="22">
        <v>5000</v>
      </c>
      <c r="O31" s="21" t="s">
        <v>92</v>
      </c>
      <c r="P31" s="22"/>
      <c r="Q31" s="22"/>
      <c r="R31" s="21"/>
      <c r="S31" s="22">
        <f t="shared" si="31"/>
        <v>0</v>
      </c>
      <c r="T31" s="22"/>
      <c r="U31" s="21"/>
      <c r="V31" s="22"/>
      <c r="W31" s="22"/>
      <c r="X31" s="21"/>
    </row>
    <row r="32" s="1" customFormat="true" ht="55.5" customHeight="true" spans="1:24">
      <c r="A32" s="21" t="s">
        <v>93</v>
      </c>
      <c r="B32" s="22">
        <f t="shared" ref="B32:B38" si="32">D32+G32+J32+M32+P32+S32+V32</f>
        <v>1469.6</v>
      </c>
      <c r="C32" s="22">
        <f t="shared" ref="C32:C38" si="33">E32+H32+K32+N32+Q32+T32</f>
        <v>26160</v>
      </c>
      <c r="D32" s="22">
        <f t="shared" si="26"/>
        <v>600</v>
      </c>
      <c r="E32" s="22">
        <v>7500</v>
      </c>
      <c r="F32" s="21" t="s">
        <v>94</v>
      </c>
      <c r="G32" s="22">
        <f t="shared" si="27"/>
        <v>50</v>
      </c>
      <c r="H32" s="22">
        <v>5000</v>
      </c>
      <c r="I32" s="21" t="s">
        <v>94</v>
      </c>
      <c r="J32" s="22">
        <f t="shared" si="28"/>
        <v>819.6</v>
      </c>
      <c r="K32" s="22">
        <v>13660</v>
      </c>
      <c r="L32" s="21" t="s">
        <v>94</v>
      </c>
      <c r="M32" s="22">
        <f t="shared" si="29"/>
        <v>0</v>
      </c>
      <c r="N32" s="22"/>
      <c r="O32" s="21"/>
      <c r="P32" s="22"/>
      <c r="Q32" s="22"/>
      <c r="R32" s="21"/>
      <c r="S32" s="22">
        <f t="shared" ref="S32:S39" si="34">T32*90/10000</f>
        <v>0</v>
      </c>
      <c r="T32" s="22"/>
      <c r="U32" s="21"/>
      <c r="V32" s="22">
        <f t="shared" ref="V32:V39" si="35">W32*18/10000</f>
        <v>0</v>
      </c>
      <c r="W32" s="22"/>
      <c r="X32" s="21"/>
    </row>
    <row r="33" s="1" customFormat="true" ht="60" customHeight="true" spans="1:24">
      <c r="A33" s="21" t="s">
        <v>95</v>
      </c>
      <c r="B33" s="22">
        <f t="shared" si="32"/>
        <v>1210</v>
      </c>
      <c r="C33" s="22">
        <f t="shared" si="33"/>
        <v>18500</v>
      </c>
      <c r="D33" s="22">
        <f t="shared" si="26"/>
        <v>400</v>
      </c>
      <c r="E33" s="22">
        <v>5000</v>
      </c>
      <c r="F33" s="21" t="s">
        <v>96</v>
      </c>
      <c r="G33" s="22">
        <f t="shared" si="27"/>
        <v>0</v>
      </c>
      <c r="H33" s="22"/>
      <c r="I33" s="21"/>
      <c r="J33" s="22">
        <f t="shared" si="28"/>
        <v>810</v>
      </c>
      <c r="K33" s="22">
        <v>13500</v>
      </c>
      <c r="L33" s="21" t="s">
        <v>97</v>
      </c>
      <c r="M33" s="22">
        <f t="shared" si="29"/>
        <v>0</v>
      </c>
      <c r="N33" s="22"/>
      <c r="O33" s="21"/>
      <c r="P33" s="22"/>
      <c r="Q33" s="22"/>
      <c r="R33" s="21"/>
      <c r="S33" s="22">
        <f t="shared" si="34"/>
        <v>0</v>
      </c>
      <c r="T33" s="22"/>
      <c r="U33" s="21"/>
      <c r="V33" s="22">
        <f t="shared" si="35"/>
        <v>0</v>
      </c>
      <c r="W33" s="22"/>
      <c r="X33" s="21"/>
    </row>
    <row r="34" s="1" customFormat="true" ht="60" customHeight="true" spans="1:24">
      <c r="A34" s="21" t="s">
        <v>98</v>
      </c>
      <c r="B34" s="22">
        <f t="shared" si="32"/>
        <v>1296.266</v>
      </c>
      <c r="C34" s="22">
        <f t="shared" si="33"/>
        <v>37800</v>
      </c>
      <c r="D34" s="22">
        <f t="shared" si="26"/>
        <v>240</v>
      </c>
      <c r="E34" s="22">
        <v>3000</v>
      </c>
      <c r="F34" s="21" t="s">
        <v>99</v>
      </c>
      <c r="G34" s="22">
        <f t="shared" si="27"/>
        <v>170</v>
      </c>
      <c r="H34" s="22">
        <v>17000</v>
      </c>
      <c r="I34" s="21" t="s">
        <v>100</v>
      </c>
      <c r="J34" s="22">
        <f t="shared" si="28"/>
        <v>696</v>
      </c>
      <c r="K34" s="22">
        <v>11600</v>
      </c>
      <c r="L34" s="21" t="s">
        <v>101</v>
      </c>
      <c r="M34" s="22">
        <f t="shared" si="29"/>
        <v>0</v>
      </c>
      <c r="N34" s="22"/>
      <c r="O34" s="21"/>
      <c r="P34" s="22">
        <f t="shared" si="30"/>
        <v>186</v>
      </c>
      <c r="Q34" s="22">
        <v>6200</v>
      </c>
      <c r="R34" s="21" t="s">
        <v>101</v>
      </c>
      <c r="S34" s="22">
        <f t="shared" si="34"/>
        <v>0</v>
      </c>
      <c r="T34" s="22"/>
      <c r="U34" s="21"/>
      <c r="V34" s="22">
        <f t="shared" si="35"/>
        <v>4.266</v>
      </c>
      <c r="W34" s="22">
        <v>2370</v>
      </c>
      <c r="X34" s="21" t="s">
        <v>102</v>
      </c>
    </row>
    <row r="35" s="1" customFormat="true" ht="37.5" customHeight="true" spans="1:24">
      <c r="A35" s="21" t="s">
        <v>103</v>
      </c>
      <c r="B35" s="22">
        <f t="shared" si="32"/>
        <v>1479.4</v>
      </c>
      <c r="C35" s="22">
        <f t="shared" si="33"/>
        <v>29940</v>
      </c>
      <c r="D35" s="22">
        <f t="shared" si="26"/>
        <v>640</v>
      </c>
      <c r="E35" s="22">
        <v>8000</v>
      </c>
      <c r="F35" s="21" t="s">
        <v>104</v>
      </c>
      <c r="G35" s="22">
        <f t="shared" si="27"/>
        <v>95.4</v>
      </c>
      <c r="H35" s="22">
        <v>9540</v>
      </c>
      <c r="I35" s="21" t="s">
        <v>105</v>
      </c>
      <c r="J35" s="22">
        <f t="shared" si="28"/>
        <v>444</v>
      </c>
      <c r="K35" s="22">
        <v>7400</v>
      </c>
      <c r="L35" s="21" t="s">
        <v>106</v>
      </c>
      <c r="M35" s="22">
        <f t="shared" si="29"/>
        <v>300</v>
      </c>
      <c r="N35" s="22">
        <v>5000</v>
      </c>
      <c r="O35" s="21" t="s">
        <v>107</v>
      </c>
      <c r="P35" s="22"/>
      <c r="Q35" s="22"/>
      <c r="R35" s="21"/>
      <c r="S35" s="22">
        <f t="shared" si="34"/>
        <v>0</v>
      </c>
      <c r="T35" s="22"/>
      <c r="U35" s="21"/>
      <c r="V35" s="22">
        <f t="shared" si="35"/>
        <v>0</v>
      </c>
      <c r="W35" s="22"/>
      <c r="X35" s="21"/>
    </row>
    <row r="36" s="1" customFormat="true" ht="60" customHeight="true" spans="1:24">
      <c r="A36" s="21" t="s">
        <v>108</v>
      </c>
      <c r="B36" s="22">
        <f t="shared" si="32"/>
        <v>1292</v>
      </c>
      <c r="C36" s="22">
        <f t="shared" si="33"/>
        <v>33700</v>
      </c>
      <c r="D36" s="22">
        <f t="shared" si="26"/>
        <v>480</v>
      </c>
      <c r="E36" s="22">
        <v>6000</v>
      </c>
      <c r="F36" s="21" t="s">
        <v>109</v>
      </c>
      <c r="G36" s="22">
        <f t="shared" si="27"/>
        <v>170</v>
      </c>
      <c r="H36" s="22">
        <v>17000</v>
      </c>
      <c r="I36" s="21" t="s">
        <v>110</v>
      </c>
      <c r="J36" s="22">
        <f t="shared" ref="J36:J41" si="36">K36*600/10000</f>
        <v>522</v>
      </c>
      <c r="K36" s="22">
        <v>8700</v>
      </c>
      <c r="L36" s="21" t="s">
        <v>111</v>
      </c>
      <c r="M36" s="22">
        <f t="shared" si="29"/>
        <v>120</v>
      </c>
      <c r="N36" s="22">
        <v>2000</v>
      </c>
      <c r="O36" s="21" t="s">
        <v>112</v>
      </c>
      <c r="P36" s="22"/>
      <c r="Q36" s="22"/>
      <c r="R36" s="21"/>
      <c r="S36" s="22">
        <f t="shared" si="34"/>
        <v>0</v>
      </c>
      <c r="T36" s="22"/>
      <c r="U36" s="21"/>
      <c r="V36" s="22">
        <f t="shared" si="35"/>
        <v>0</v>
      </c>
      <c r="W36" s="22"/>
      <c r="X36" s="21"/>
    </row>
    <row r="37" s="1" customFormat="true" ht="60" customHeight="true" spans="1:24">
      <c r="A37" s="21" t="s">
        <v>113</v>
      </c>
      <c r="B37" s="22">
        <f t="shared" si="32"/>
        <v>823.718</v>
      </c>
      <c r="C37" s="22">
        <f t="shared" si="33"/>
        <v>29400</v>
      </c>
      <c r="D37" s="22">
        <f t="shared" si="26"/>
        <v>240</v>
      </c>
      <c r="E37" s="22">
        <v>3000</v>
      </c>
      <c r="F37" s="21" t="s">
        <v>114</v>
      </c>
      <c r="G37" s="22">
        <f t="shared" si="27"/>
        <v>170</v>
      </c>
      <c r="H37" s="22">
        <v>17000</v>
      </c>
      <c r="I37" s="21" t="s">
        <v>115</v>
      </c>
      <c r="J37" s="22">
        <f t="shared" si="36"/>
        <v>384</v>
      </c>
      <c r="K37" s="22">
        <v>6400</v>
      </c>
      <c r="L37" s="21" t="s">
        <v>116</v>
      </c>
      <c r="M37" s="22">
        <f t="shared" si="29"/>
        <v>0</v>
      </c>
      <c r="N37" s="22"/>
      <c r="O37" s="21"/>
      <c r="P37" s="22"/>
      <c r="Q37" s="22"/>
      <c r="R37" s="21"/>
      <c r="S37" s="22">
        <f t="shared" si="34"/>
        <v>27</v>
      </c>
      <c r="T37" s="22">
        <v>3000</v>
      </c>
      <c r="U37" s="21" t="s">
        <v>117</v>
      </c>
      <c r="V37" s="22">
        <f t="shared" si="35"/>
        <v>2.718</v>
      </c>
      <c r="W37" s="22">
        <v>1510</v>
      </c>
      <c r="X37" s="21" t="s">
        <v>117</v>
      </c>
    </row>
    <row r="38" s="1" customFormat="true" ht="37.5" customHeight="true" spans="1:24">
      <c r="A38" s="21" t="s">
        <v>118</v>
      </c>
      <c r="B38" s="22">
        <f t="shared" si="32"/>
        <v>1464</v>
      </c>
      <c r="C38" s="22">
        <f t="shared" si="33"/>
        <v>36400</v>
      </c>
      <c r="D38" s="22">
        <f t="shared" si="26"/>
        <v>320</v>
      </c>
      <c r="E38" s="28">
        <v>4000</v>
      </c>
      <c r="F38" s="29" t="s">
        <v>119</v>
      </c>
      <c r="G38" s="22">
        <f t="shared" si="27"/>
        <v>160</v>
      </c>
      <c r="H38" s="28">
        <v>16000</v>
      </c>
      <c r="I38" s="29" t="s">
        <v>120</v>
      </c>
      <c r="J38" s="22">
        <f t="shared" si="36"/>
        <v>984</v>
      </c>
      <c r="K38" s="28">
        <v>16400</v>
      </c>
      <c r="L38" s="29" t="s">
        <v>121</v>
      </c>
      <c r="M38" s="22">
        <f t="shared" si="29"/>
        <v>0</v>
      </c>
      <c r="N38" s="28"/>
      <c r="O38" s="29"/>
      <c r="P38" s="29"/>
      <c r="Q38" s="29"/>
      <c r="R38" s="29"/>
      <c r="S38" s="22">
        <f t="shared" si="34"/>
        <v>0</v>
      </c>
      <c r="T38" s="29"/>
      <c r="U38" s="29"/>
      <c r="V38" s="22">
        <f t="shared" si="35"/>
        <v>0</v>
      </c>
      <c r="W38" s="29"/>
      <c r="X38" s="29"/>
    </row>
    <row r="39" s="1" customFormat="true" ht="25.5" customHeight="true" spans="1:24">
      <c r="A39" s="21"/>
      <c r="B39" s="22"/>
      <c r="C39" s="22"/>
      <c r="D39" s="22">
        <f t="shared" si="26"/>
        <v>0</v>
      </c>
      <c r="E39" s="22"/>
      <c r="F39" s="21"/>
      <c r="G39" s="22">
        <f t="shared" si="27"/>
        <v>0</v>
      </c>
      <c r="H39" s="22"/>
      <c r="I39" s="21"/>
      <c r="J39" s="22">
        <f t="shared" si="36"/>
        <v>0</v>
      </c>
      <c r="K39" s="22"/>
      <c r="L39" s="21"/>
      <c r="M39" s="22">
        <f t="shared" si="29"/>
        <v>0</v>
      </c>
      <c r="N39" s="22"/>
      <c r="O39" s="21"/>
      <c r="P39" s="22"/>
      <c r="Q39" s="22"/>
      <c r="R39" s="21"/>
      <c r="S39" s="22">
        <f t="shared" si="34"/>
        <v>0</v>
      </c>
      <c r="T39" s="22"/>
      <c r="U39" s="21"/>
      <c r="V39" s="22">
        <f t="shared" si="35"/>
        <v>0</v>
      </c>
      <c r="W39" s="22"/>
      <c r="X39" s="21"/>
    </row>
    <row r="40" s="1" customFormat="true" ht="37.5" customHeight="true" spans="1:24">
      <c r="A40" s="21" t="s">
        <v>122</v>
      </c>
      <c r="B40" s="22">
        <f>SUM(B41:B49)</f>
        <v>8501</v>
      </c>
      <c r="C40" s="22">
        <f t="shared" ref="C40:X40" si="37">SUM(C41:C49)</f>
        <v>152400</v>
      </c>
      <c r="D40" s="22">
        <f t="shared" si="37"/>
        <v>2728</v>
      </c>
      <c r="E40" s="22">
        <f t="shared" si="37"/>
        <v>34100</v>
      </c>
      <c r="F40" s="22">
        <f t="shared" si="37"/>
        <v>0</v>
      </c>
      <c r="G40" s="22">
        <f t="shared" si="37"/>
        <v>265</v>
      </c>
      <c r="H40" s="22">
        <f t="shared" si="37"/>
        <v>26500</v>
      </c>
      <c r="I40" s="22">
        <f t="shared" si="37"/>
        <v>0</v>
      </c>
      <c r="J40" s="22">
        <f t="shared" si="37"/>
        <v>4308</v>
      </c>
      <c r="K40" s="22">
        <f t="shared" si="37"/>
        <v>71800</v>
      </c>
      <c r="L40" s="22">
        <f t="shared" si="37"/>
        <v>0</v>
      </c>
      <c r="M40" s="22">
        <f t="shared" si="37"/>
        <v>1200</v>
      </c>
      <c r="N40" s="22">
        <f t="shared" si="37"/>
        <v>20000</v>
      </c>
      <c r="O40" s="22">
        <f t="shared" si="37"/>
        <v>0</v>
      </c>
      <c r="P40" s="22">
        <f t="shared" si="37"/>
        <v>0</v>
      </c>
      <c r="Q40" s="22">
        <f t="shared" si="37"/>
        <v>0</v>
      </c>
      <c r="R40" s="22">
        <f t="shared" si="37"/>
        <v>0</v>
      </c>
      <c r="S40" s="22">
        <f t="shared" si="37"/>
        <v>0</v>
      </c>
      <c r="T40" s="22">
        <f t="shared" si="37"/>
        <v>0</v>
      </c>
      <c r="U40" s="22">
        <f t="shared" si="37"/>
        <v>0</v>
      </c>
      <c r="V40" s="22">
        <f t="shared" si="37"/>
        <v>0</v>
      </c>
      <c r="W40" s="22">
        <f t="shared" si="37"/>
        <v>0</v>
      </c>
      <c r="X40" s="22">
        <f t="shared" si="37"/>
        <v>0</v>
      </c>
    </row>
    <row r="41" s="1" customFormat="true" ht="37.5" customHeight="true" spans="1:24">
      <c r="A41" s="21" t="s">
        <v>123</v>
      </c>
      <c r="B41" s="22">
        <f>D41+G41+J41+M41+P41+S41+V41</f>
        <v>870</v>
      </c>
      <c r="C41" s="22">
        <f>E41+H41+K41+N41+Q41+T41</f>
        <v>14500</v>
      </c>
      <c r="D41" s="22"/>
      <c r="E41" s="22"/>
      <c r="F41" s="22"/>
      <c r="G41" s="22"/>
      <c r="H41" s="22"/>
      <c r="I41" s="22"/>
      <c r="J41" s="22">
        <f t="shared" si="36"/>
        <v>870</v>
      </c>
      <c r="K41" s="22">
        <v>14500</v>
      </c>
      <c r="L41" s="21" t="s">
        <v>124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="1" customFormat="true" ht="60" customHeight="true" spans="1:24">
      <c r="A42" s="21" t="s">
        <v>125</v>
      </c>
      <c r="B42" s="22">
        <f t="shared" ref="B42:B49" si="38">D42+G42+J42+M42+P42+S42+V42</f>
        <v>786.4</v>
      </c>
      <c r="C42" s="22">
        <f>E42+H42+K42+N42+Q42+T42</f>
        <v>11080</v>
      </c>
      <c r="D42" s="22">
        <f>E42*800/10000</f>
        <v>486.4</v>
      </c>
      <c r="E42" s="22">
        <v>6080</v>
      </c>
      <c r="F42" s="21" t="s">
        <v>126</v>
      </c>
      <c r="G42" s="22">
        <f>H42*100/10000</f>
        <v>0</v>
      </c>
      <c r="H42" s="22"/>
      <c r="I42" s="21"/>
      <c r="J42" s="22">
        <f t="shared" ref="J42:J50" si="39">K42*600/10000</f>
        <v>0</v>
      </c>
      <c r="K42" s="22"/>
      <c r="L42" s="21"/>
      <c r="M42" s="22">
        <f t="shared" ref="M42:M47" si="40">N42*600/10000</f>
        <v>300</v>
      </c>
      <c r="N42" s="22">
        <v>5000</v>
      </c>
      <c r="O42" s="21" t="s">
        <v>127</v>
      </c>
      <c r="P42" s="22"/>
      <c r="Q42" s="22"/>
      <c r="R42" s="21"/>
      <c r="S42" s="22">
        <f t="shared" ref="S42:S47" si="41">T42*90/10000</f>
        <v>0</v>
      </c>
      <c r="T42" s="22"/>
      <c r="U42" s="21"/>
      <c r="V42" s="22">
        <f t="shared" ref="V42:V47" si="42">W42*18/10000</f>
        <v>0</v>
      </c>
      <c r="W42" s="22"/>
      <c r="X42" s="21"/>
    </row>
    <row r="43" s="1" customFormat="true" ht="60" customHeight="true" spans="1:24">
      <c r="A43" s="21" t="s">
        <v>128</v>
      </c>
      <c r="B43" s="22">
        <f t="shared" si="38"/>
        <v>1444.4</v>
      </c>
      <c r="C43" s="22">
        <f t="shared" ref="C43:C49" si="43">E43+H43+K43+N43+Q43+T43</f>
        <v>27430</v>
      </c>
      <c r="D43" s="22">
        <f t="shared" ref="D43:D50" si="44">E43*800/10000</f>
        <v>194.4</v>
      </c>
      <c r="E43" s="22">
        <v>2430</v>
      </c>
      <c r="F43" s="21" t="s">
        <v>129</v>
      </c>
      <c r="G43" s="22">
        <f t="shared" ref="G43:G50" si="45">H43*100/10000</f>
        <v>50</v>
      </c>
      <c r="H43" s="22">
        <v>5000</v>
      </c>
      <c r="I43" s="21" t="s">
        <v>129</v>
      </c>
      <c r="J43" s="22">
        <f t="shared" si="39"/>
        <v>1200</v>
      </c>
      <c r="K43" s="22">
        <v>20000</v>
      </c>
      <c r="L43" s="21" t="s">
        <v>130</v>
      </c>
      <c r="M43" s="22">
        <f t="shared" si="40"/>
        <v>0</v>
      </c>
      <c r="N43" s="22"/>
      <c r="O43" s="21"/>
      <c r="P43" s="22"/>
      <c r="Q43" s="22"/>
      <c r="R43" s="21"/>
      <c r="S43" s="22">
        <f t="shared" si="41"/>
        <v>0</v>
      </c>
      <c r="T43" s="22"/>
      <c r="U43" s="21"/>
      <c r="V43" s="22">
        <f t="shared" si="42"/>
        <v>0</v>
      </c>
      <c r="W43" s="22"/>
      <c r="X43" s="21"/>
    </row>
    <row r="44" s="1" customFormat="true" ht="60" customHeight="true" spans="1:24">
      <c r="A44" s="21" t="s">
        <v>131</v>
      </c>
      <c r="B44" s="22">
        <f t="shared" si="38"/>
        <v>1190</v>
      </c>
      <c r="C44" s="22">
        <f t="shared" si="43"/>
        <v>26100</v>
      </c>
      <c r="D44" s="22">
        <f t="shared" si="44"/>
        <v>496</v>
      </c>
      <c r="E44" s="22">
        <v>6200</v>
      </c>
      <c r="F44" s="21" t="s">
        <v>132</v>
      </c>
      <c r="G44" s="22">
        <f t="shared" si="45"/>
        <v>100</v>
      </c>
      <c r="H44" s="22">
        <v>10000</v>
      </c>
      <c r="I44" s="21" t="s">
        <v>133</v>
      </c>
      <c r="J44" s="22">
        <f t="shared" si="39"/>
        <v>174</v>
      </c>
      <c r="K44" s="22">
        <v>2900</v>
      </c>
      <c r="L44" s="21" t="s">
        <v>134</v>
      </c>
      <c r="M44" s="22">
        <f t="shared" si="40"/>
        <v>420</v>
      </c>
      <c r="N44" s="22">
        <v>7000</v>
      </c>
      <c r="O44" s="21" t="s">
        <v>135</v>
      </c>
      <c r="P44" s="22"/>
      <c r="Q44" s="22"/>
      <c r="R44" s="21"/>
      <c r="S44" s="22">
        <f t="shared" si="41"/>
        <v>0</v>
      </c>
      <c r="T44" s="22"/>
      <c r="U44" s="21"/>
      <c r="V44" s="22">
        <f t="shared" si="42"/>
        <v>0</v>
      </c>
      <c r="W44" s="22"/>
      <c r="X44" s="21"/>
    </row>
    <row r="45" s="1" customFormat="true" ht="60" customHeight="true" spans="1:24">
      <c r="A45" s="21" t="s">
        <v>136</v>
      </c>
      <c r="B45" s="22">
        <f t="shared" si="38"/>
        <v>704</v>
      </c>
      <c r="C45" s="22">
        <f t="shared" si="43"/>
        <v>13900</v>
      </c>
      <c r="D45" s="22">
        <f t="shared" si="44"/>
        <v>80</v>
      </c>
      <c r="E45" s="22">
        <v>1000</v>
      </c>
      <c r="F45" s="21" t="s">
        <v>137</v>
      </c>
      <c r="G45" s="22">
        <f t="shared" si="45"/>
        <v>30</v>
      </c>
      <c r="H45" s="22">
        <v>3000</v>
      </c>
      <c r="I45" s="21" t="s">
        <v>137</v>
      </c>
      <c r="J45" s="22">
        <f t="shared" si="39"/>
        <v>594</v>
      </c>
      <c r="K45" s="22">
        <v>9900</v>
      </c>
      <c r="L45" s="21" t="s">
        <v>138</v>
      </c>
      <c r="M45" s="22">
        <f t="shared" si="40"/>
        <v>0</v>
      </c>
      <c r="N45" s="22"/>
      <c r="O45" s="21"/>
      <c r="P45" s="22"/>
      <c r="Q45" s="22"/>
      <c r="R45" s="21"/>
      <c r="S45" s="22">
        <f t="shared" si="41"/>
        <v>0</v>
      </c>
      <c r="T45" s="22"/>
      <c r="U45" s="21"/>
      <c r="V45" s="22">
        <f t="shared" si="42"/>
        <v>0</v>
      </c>
      <c r="W45" s="22"/>
      <c r="X45" s="21"/>
    </row>
    <row r="46" s="1" customFormat="true" ht="60" customHeight="true" spans="1:24">
      <c r="A46" s="21" t="s">
        <v>139</v>
      </c>
      <c r="B46" s="22">
        <f t="shared" si="38"/>
        <v>814</v>
      </c>
      <c r="C46" s="22">
        <f t="shared" si="43"/>
        <v>11500</v>
      </c>
      <c r="D46" s="22">
        <f t="shared" si="44"/>
        <v>496</v>
      </c>
      <c r="E46" s="22">
        <v>6200</v>
      </c>
      <c r="F46" s="21" t="s">
        <v>140</v>
      </c>
      <c r="G46" s="22">
        <f t="shared" si="45"/>
        <v>0</v>
      </c>
      <c r="H46" s="30"/>
      <c r="I46" s="21"/>
      <c r="J46" s="22">
        <f t="shared" si="39"/>
        <v>318</v>
      </c>
      <c r="K46" s="22">
        <v>5300</v>
      </c>
      <c r="L46" s="21" t="s">
        <v>141</v>
      </c>
      <c r="M46" s="22">
        <f t="shared" si="40"/>
        <v>0</v>
      </c>
      <c r="N46" s="22"/>
      <c r="O46" s="21"/>
      <c r="P46" s="22"/>
      <c r="Q46" s="22"/>
      <c r="R46" s="21"/>
      <c r="S46" s="22">
        <f t="shared" si="41"/>
        <v>0</v>
      </c>
      <c r="T46" s="22"/>
      <c r="U46" s="21"/>
      <c r="V46" s="22">
        <f t="shared" si="42"/>
        <v>0</v>
      </c>
      <c r="W46" s="22"/>
      <c r="X46" s="21"/>
    </row>
    <row r="47" s="1" customFormat="true" ht="52.5" customHeight="true" spans="1:24">
      <c r="A47" s="21" t="s">
        <v>142</v>
      </c>
      <c r="B47" s="22">
        <f t="shared" si="38"/>
        <v>1000</v>
      </c>
      <c r="C47" s="22">
        <f t="shared" si="43"/>
        <v>18000</v>
      </c>
      <c r="D47" s="22">
        <f t="shared" si="44"/>
        <v>480</v>
      </c>
      <c r="E47" s="22">
        <v>6000</v>
      </c>
      <c r="F47" s="31" t="s">
        <v>143</v>
      </c>
      <c r="G47" s="22">
        <f t="shared" si="45"/>
        <v>40</v>
      </c>
      <c r="H47" s="22">
        <v>4000</v>
      </c>
      <c r="I47" s="31" t="s">
        <v>144</v>
      </c>
      <c r="J47" s="22">
        <f t="shared" si="39"/>
        <v>0</v>
      </c>
      <c r="K47" s="22"/>
      <c r="L47" s="21"/>
      <c r="M47" s="22">
        <f t="shared" si="40"/>
        <v>480</v>
      </c>
      <c r="N47" s="22">
        <v>8000</v>
      </c>
      <c r="O47" s="21" t="s">
        <v>145</v>
      </c>
      <c r="P47" s="22"/>
      <c r="Q47" s="22"/>
      <c r="R47" s="21"/>
      <c r="S47" s="22">
        <f t="shared" si="41"/>
        <v>0</v>
      </c>
      <c r="T47" s="22"/>
      <c r="U47" s="21"/>
      <c r="V47" s="22">
        <f t="shared" si="42"/>
        <v>0</v>
      </c>
      <c r="W47" s="22"/>
      <c r="X47" s="21"/>
    </row>
    <row r="48" s="1" customFormat="true" ht="37.5" customHeight="true" spans="1:24">
      <c r="A48" s="21" t="s">
        <v>146</v>
      </c>
      <c r="B48" s="22">
        <f t="shared" si="38"/>
        <v>1116.2</v>
      </c>
      <c r="C48" s="22">
        <f t="shared" si="43"/>
        <v>20290</v>
      </c>
      <c r="D48" s="22">
        <f t="shared" si="44"/>
        <v>495.2</v>
      </c>
      <c r="E48" s="22">
        <v>6190</v>
      </c>
      <c r="F48" s="21" t="s">
        <v>147</v>
      </c>
      <c r="G48" s="22">
        <f t="shared" si="45"/>
        <v>45</v>
      </c>
      <c r="H48" s="22">
        <v>4500</v>
      </c>
      <c r="I48" s="21" t="s">
        <v>147</v>
      </c>
      <c r="J48" s="22">
        <f t="shared" si="39"/>
        <v>576</v>
      </c>
      <c r="K48" s="22">
        <v>9600</v>
      </c>
      <c r="L48" s="21" t="s">
        <v>148</v>
      </c>
      <c r="M48" s="22"/>
      <c r="N48" s="22"/>
      <c r="O48" s="21"/>
      <c r="P48" s="22"/>
      <c r="Q48" s="22"/>
      <c r="R48" s="21"/>
      <c r="S48" s="22"/>
      <c r="T48" s="22"/>
      <c r="U48" s="21"/>
      <c r="V48" s="22"/>
      <c r="W48" s="22"/>
      <c r="X48" s="21"/>
    </row>
    <row r="49" s="1" customFormat="true" ht="60" customHeight="true" spans="1:24">
      <c r="A49" s="21" t="s">
        <v>149</v>
      </c>
      <c r="B49" s="22">
        <f t="shared" si="38"/>
        <v>576</v>
      </c>
      <c r="C49" s="22">
        <f t="shared" si="43"/>
        <v>9600</v>
      </c>
      <c r="D49" s="22">
        <f t="shared" si="44"/>
        <v>0</v>
      </c>
      <c r="E49" s="22"/>
      <c r="F49" s="21"/>
      <c r="G49" s="22">
        <f t="shared" si="45"/>
        <v>0</v>
      </c>
      <c r="H49" s="22"/>
      <c r="I49" s="21"/>
      <c r="J49" s="22">
        <f t="shared" si="39"/>
        <v>576</v>
      </c>
      <c r="K49" s="22">
        <v>9600</v>
      </c>
      <c r="L49" s="21" t="s">
        <v>150</v>
      </c>
      <c r="M49" s="22">
        <f>N49*600/10000</f>
        <v>0</v>
      </c>
      <c r="N49" s="22"/>
      <c r="O49" s="21"/>
      <c r="P49" s="22"/>
      <c r="Q49" s="22"/>
      <c r="R49" s="21"/>
      <c r="S49" s="22">
        <f>T49*90/10000</f>
        <v>0</v>
      </c>
      <c r="T49" s="22"/>
      <c r="U49" s="21"/>
      <c r="V49" s="22">
        <f>W49*18/10000</f>
        <v>0</v>
      </c>
      <c r="W49" s="22"/>
      <c r="X49" s="21"/>
    </row>
    <row r="50" s="5" customFormat="true" ht="25.5" customHeight="true" spans="1:24">
      <c r="A50" s="21"/>
      <c r="B50" s="22"/>
      <c r="C50" s="22"/>
      <c r="D50" s="22">
        <f t="shared" si="44"/>
        <v>0</v>
      </c>
      <c r="E50" s="22"/>
      <c r="F50" s="21"/>
      <c r="G50" s="22">
        <f t="shared" si="45"/>
        <v>0</v>
      </c>
      <c r="H50" s="22"/>
      <c r="I50" s="21"/>
      <c r="J50" s="22">
        <f t="shared" si="39"/>
        <v>0</v>
      </c>
      <c r="K50" s="22"/>
      <c r="L50" s="21"/>
      <c r="M50" s="22">
        <f>N50*600/10000</f>
        <v>0</v>
      </c>
      <c r="N50" s="22"/>
      <c r="O50" s="21"/>
      <c r="P50" s="22">
        <f>Q50*300/10000</f>
        <v>0</v>
      </c>
      <c r="Q50" s="22"/>
      <c r="R50" s="21"/>
      <c r="S50" s="22">
        <f>T50*90/10000</f>
        <v>0</v>
      </c>
      <c r="T50" s="22"/>
      <c r="U50" s="21"/>
      <c r="V50" s="22">
        <f>W50*18/10000</f>
        <v>0</v>
      </c>
      <c r="W50" s="22"/>
      <c r="X50" s="21"/>
    </row>
    <row r="51" s="6" customFormat="true" ht="60" customHeight="true" spans="1:24">
      <c r="A51" s="25" t="s">
        <v>151</v>
      </c>
      <c r="B51" s="26">
        <f>B56+B59+B65+B91+B97+B75+B52+B82</f>
        <v>32747.97</v>
      </c>
      <c r="C51" s="26">
        <f>C56+C59+C65+C91+C97+C75+C52+C82</f>
        <v>754899.5</v>
      </c>
      <c r="D51" s="26">
        <f t="shared" ref="D51:X51" si="46">D56+D59+D65+D91+D97+D75+D52+D82</f>
        <v>9200</v>
      </c>
      <c r="E51" s="26">
        <f t="shared" si="46"/>
        <v>115000</v>
      </c>
      <c r="F51" s="26">
        <f t="shared" si="46"/>
        <v>0</v>
      </c>
      <c r="G51" s="26">
        <f t="shared" si="46"/>
        <v>2650</v>
      </c>
      <c r="H51" s="26">
        <f t="shared" si="46"/>
        <v>265000</v>
      </c>
      <c r="I51" s="26">
        <f t="shared" si="46"/>
        <v>0</v>
      </c>
      <c r="J51" s="26">
        <f t="shared" si="46"/>
        <v>17699.97</v>
      </c>
      <c r="K51" s="26">
        <f t="shared" si="46"/>
        <v>294999.5</v>
      </c>
      <c r="L51" s="26">
        <f t="shared" si="46"/>
        <v>0</v>
      </c>
      <c r="M51" s="26">
        <f t="shared" si="46"/>
        <v>2400</v>
      </c>
      <c r="N51" s="26">
        <f t="shared" si="46"/>
        <v>40000</v>
      </c>
      <c r="O51" s="26">
        <f t="shared" si="46"/>
        <v>0</v>
      </c>
      <c r="P51" s="26">
        <f t="shared" si="46"/>
        <v>600</v>
      </c>
      <c r="Q51" s="26">
        <f t="shared" si="46"/>
        <v>20000</v>
      </c>
      <c r="R51" s="26"/>
      <c r="S51" s="26">
        <f t="shared" si="46"/>
        <v>180</v>
      </c>
      <c r="T51" s="26">
        <f t="shared" si="46"/>
        <v>20000</v>
      </c>
      <c r="U51" s="26">
        <f t="shared" si="46"/>
        <v>0</v>
      </c>
      <c r="V51" s="26">
        <f t="shared" si="46"/>
        <v>18</v>
      </c>
      <c r="W51" s="26">
        <f t="shared" si="46"/>
        <v>10000</v>
      </c>
      <c r="X51" s="26">
        <f t="shared" si="46"/>
        <v>0</v>
      </c>
    </row>
    <row r="52" s="5" customFormat="true" ht="37.5" customHeight="true" spans="1:24">
      <c r="A52" s="21" t="s">
        <v>152</v>
      </c>
      <c r="B52" s="22">
        <f>SUM(B53:B54)</f>
        <v>1380</v>
      </c>
      <c r="C52" s="22">
        <f t="shared" ref="C52:K52" si="47">SUM(C53:C54)</f>
        <v>23000</v>
      </c>
      <c r="D52" s="22">
        <f t="shared" si="47"/>
        <v>0</v>
      </c>
      <c r="E52" s="22">
        <f t="shared" si="47"/>
        <v>0</v>
      </c>
      <c r="F52" s="22">
        <f t="shared" si="47"/>
        <v>0</v>
      </c>
      <c r="G52" s="22">
        <f t="shared" si="47"/>
        <v>0</v>
      </c>
      <c r="H52" s="22">
        <f t="shared" si="47"/>
        <v>0</v>
      </c>
      <c r="I52" s="22">
        <f t="shared" si="47"/>
        <v>0</v>
      </c>
      <c r="J52" s="22">
        <f t="shared" si="47"/>
        <v>1380</v>
      </c>
      <c r="K52" s="22">
        <f t="shared" si="47"/>
        <v>23000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="5" customFormat="true" ht="37.5" customHeight="true" spans="1:24">
      <c r="A53" s="21" t="s">
        <v>153</v>
      </c>
      <c r="B53" s="22">
        <f t="shared" ref="B53:B57" si="48">D53+G53+J53+M53+P53+S53+V53</f>
        <v>480</v>
      </c>
      <c r="C53" s="22">
        <f t="shared" ref="C53:C57" si="49">E53+H53+K53+N53+Q53+T53</f>
        <v>8000</v>
      </c>
      <c r="D53" s="22"/>
      <c r="E53" s="22"/>
      <c r="F53" s="22"/>
      <c r="G53" s="22"/>
      <c r="H53" s="22"/>
      <c r="I53" s="22"/>
      <c r="J53" s="22">
        <f t="shared" ref="J53:J58" si="50">K53*600/10000</f>
        <v>480</v>
      </c>
      <c r="K53" s="22">
        <v>8000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="5" customFormat="true" ht="37.5" customHeight="true" spans="1:24">
      <c r="A54" s="21" t="s">
        <v>154</v>
      </c>
      <c r="B54" s="22">
        <f t="shared" si="48"/>
        <v>900</v>
      </c>
      <c r="C54" s="22">
        <f t="shared" si="49"/>
        <v>15000</v>
      </c>
      <c r="D54" s="22"/>
      <c r="E54" s="22"/>
      <c r="F54" s="22"/>
      <c r="G54" s="22"/>
      <c r="H54" s="22"/>
      <c r="I54" s="22"/>
      <c r="J54" s="22">
        <f t="shared" si="50"/>
        <v>900</v>
      </c>
      <c r="K54" s="22">
        <v>15000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="5" customFormat="true" ht="25.5" customHeight="true" spans="1:2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="1" customFormat="true" ht="37.5" customHeight="true" spans="1:24">
      <c r="A56" s="24" t="s">
        <v>155</v>
      </c>
      <c r="B56" s="23">
        <f t="shared" ref="B56:X56" si="51">B57</f>
        <v>6</v>
      </c>
      <c r="C56" s="23">
        <f t="shared" si="51"/>
        <v>200</v>
      </c>
      <c r="D56" s="23">
        <f t="shared" si="51"/>
        <v>0</v>
      </c>
      <c r="E56" s="23">
        <f t="shared" si="51"/>
        <v>0</v>
      </c>
      <c r="F56" s="24">
        <f t="shared" si="51"/>
        <v>0</v>
      </c>
      <c r="G56" s="23">
        <f t="shared" si="51"/>
        <v>0</v>
      </c>
      <c r="H56" s="23">
        <f t="shared" si="51"/>
        <v>0</v>
      </c>
      <c r="I56" s="24">
        <f t="shared" si="51"/>
        <v>0</v>
      </c>
      <c r="J56" s="23">
        <f t="shared" si="51"/>
        <v>0</v>
      </c>
      <c r="K56" s="22">
        <f t="shared" si="51"/>
        <v>0</v>
      </c>
      <c r="L56" s="24">
        <f t="shared" si="51"/>
        <v>0</v>
      </c>
      <c r="M56" s="23">
        <f t="shared" si="51"/>
        <v>0</v>
      </c>
      <c r="N56" s="23">
        <f t="shared" si="51"/>
        <v>0</v>
      </c>
      <c r="O56" s="24">
        <f t="shared" si="51"/>
        <v>0</v>
      </c>
      <c r="P56" s="23">
        <f t="shared" si="51"/>
        <v>6</v>
      </c>
      <c r="Q56" s="23">
        <f t="shared" si="51"/>
        <v>200</v>
      </c>
      <c r="R56" s="24" t="str">
        <f t="shared" si="51"/>
        <v>沩山乡</v>
      </c>
      <c r="S56" s="23">
        <f t="shared" si="51"/>
        <v>0</v>
      </c>
      <c r="T56" s="23">
        <f t="shared" si="51"/>
        <v>0</v>
      </c>
      <c r="U56" s="24">
        <f t="shared" si="51"/>
        <v>0</v>
      </c>
      <c r="V56" s="23">
        <f t="shared" si="51"/>
        <v>0</v>
      </c>
      <c r="W56" s="23">
        <f t="shared" si="51"/>
        <v>0</v>
      </c>
      <c r="X56" s="24">
        <f t="shared" si="51"/>
        <v>0</v>
      </c>
    </row>
    <row r="57" s="1" customFormat="true" ht="37.5" customHeight="true" spans="1:24">
      <c r="A57" s="24" t="s">
        <v>156</v>
      </c>
      <c r="B57" s="23">
        <f t="shared" si="48"/>
        <v>6</v>
      </c>
      <c r="C57" s="23">
        <f t="shared" si="49"/>
        <v>200</v>
      </c>
      <c r="D57" s="23">
        <f t="shared" ref="D57:D63" si="52">E57*800/10000</f>
        <v>0</v>
      </c>
      <c r="E57" s="23"/>
      <c r="F57" s="24"/>
      <c r="G57" s="23">
        <f t="shared" ref="G57:G63" si="53">H57*100/10000</f>
        <v>0</v>
      </c>
      <c r="H57" s="23"/>
      <c r="I57" s="24"/>
      <c r="J57" s="23">
        <f t="shared" si="50"/>
        <v>0</v>
      </c>
      <c r="K57" s="22"/>
      <c r="L57" s="24"/>
      <c r="M57" s="23">
        <f t="shared" ref="M57:M63" si="54">N57*600/10000</f>
        <v>0</v>
      </c>
      <c r="N57" s="23"/>
      <c r="O57" s="24"/>
      <c r="P57" s="23">
        <f t="shared" ref="P57:P63" si="55">Q57*300/10000</f>
        <v>6</v>
      </c>
      <c r="Q57" s="23">
        <v>200</v>
      </c>
      <c r="R57" s="24" t="s">
        <v>157</v>
      </c>
      <c r="S57" s="23">
        <f t="shared" ref="S57:S63" si="56">T57*90/10000</f>
        <v>0</v>
      </c>
      <c r="T57" s="23"/>
      <c r="U57" s="24"/>
      <c r="V57" s="23">
        <f t="shared" ref="V57:V63" si="57">W57*18/10000</f>
        <v>0</v>
      </c>
      <c r="W57" s="23"/>
      <c r="X57" s="24"/>
    </row>
    <row r="58" s="1" customFormat="true" ht="25.5" customHeight="true" spans="1:24">
      <c r="A58" s="24"/>
      <c r="B58" s="23"/>
      <c r="C58" s="23"/>
      <c r="D58" s="23">
        <f t="shared" si="52"/>
        <v>0</v>
      </c>
      <c r="E58" s="23"/>
      <c r="F58" s="24"/>
      <c r="G58" s="23">
        <f t="shared" si="53"/>
        <v>0</v>
      </c>
      <c r="H58" s="23"/>
      <c r="I58" s="24"/>
      <c r="J58" s="23">
        <f t="shared" si="50"/>
        <v>0</v>
      </c>
      <c r="K58" s="22"/>
      <c r="L58" s="24"/>
      <c r="M58" s="23">
        <f t="shared" si="54"/>
        <v>0</v>
      </c>
      <c r="N58" s="23"/>
      <c r="O58" s="24"/>
      <c r="P58" s="23">
        <f t="shared" si="55"/>
        <v>0</v>
      </c>
      <c r="Q58" s="23"/>
      <c r="R58" s="24"/>
      <c r="S58" s="23">
        <f t="shared" si="56"/>
        <v>0</v>
      </c>
      <c r="T58" s="23"/>
      <c r="U58" s="24"/>
      <c r="V58" s="23">
        <f t="shared" si="57"/>
        <v>0</v>
      </c>
      <c r="W58" s="23"/>
      <c r="X58" s="24"/>
    </row>
    <row r="59" s="5" customFormat="true" ht="37.5" customHeight="true" spans="1:24">
      <c r="A59" s="21" t="s">
        <v>158</v>
      </c>
      <c r="B59" s="22">
        <f>SUM(B60:B63)</f>
        <v>3904.97</v>
      </c>
      <c r="C59" s="22">
        <f t="shared" ref="C59:X59" si="58">SUM(C60:C63)</f>
        <v>89999.5</v>
      </c>
      <c r="D59" s="22">
        <f t="shared" si="58"/>
        <v>216</v>
      </c>
      <c r="E59" s="22">
        <f t="shared" ref="E59:N59" si="59">SUM(E60:E63)</f>
        <v>2700</v>
      </c>
      <c r="F59" s="22">
        <f t="shared" si="59"/>
        <v>0</v>
      </c>
      <c r="G59" s="22">
        <f t="shared" si="59"/>
        <v>311</v>
      </c>
      <c r="H59" s="22">
        <f t="shared" si="59"/>
        <v>31100</v>
      </c>
      <c r="I59" s="22">
        <f t="shared" si="59"/>
        <v>0</v>
      </c>
      <c r="J59" s="22">
        <f t="shared" si="59"/>
        <v>2957.97</v>
      </c>
      <c r="K59" s="22">
        <f t="shared" si="59"/>
        <v>49299.5</v>
      </c>
      <c r="L59" s="22">
        <f t="shared" si="59"/>
        <v>0</v>
      </c>
      <c r="M59" s="22">
        <f t="shared" si="59"/>
        <v>420</v>
      </c>
      <c r="N59" s="22">
        <f t="shared" si="59"/>
        <v>7000</v>
      </c>
      <c r="O59" s="22">
        <f t="shared" si="58"/>
        <v>0</v>
      </c>
      <c r="P59" s="22">
        <f t="shared" si="58"/>
        <v>0</v>
      </c>
      <c r="Q59" s="22">
        <f t="shared" si="58"/>
        <v>0</v>
      </c>
      <c r="R59" s="22">
        <f t="shared" si="58"/>
        <v>0</v>
      </c>
      <c r="S59" s="22">
        <f t="shared" si="58"/>
        <v>0</v>
      </c>
      <c r="T59" s="22">
        <f t="shared" si="58"/>
        <v>0</v>
      </c>
      <c r="U59" s="22">
        <f t="shared" si="58"/>
        <v>0</v>
      </c>
      <c r="V59" s="22">
        <f t="shared" si="58"/>
        <v>0</v>
      </c>
      <c r="W59" s="22">
        <f t="shared" si="58"/>
        <v>0</v>
      </c>
      <c r="X59" s="22">
        <f t="shared" si="58"/>
        <v>0</v>
      </c>
    </row>
    <row r="60" s="5" customFormat="true" ht="82.5" customHeight="true" spans="1:24">
      <c r="A60" s="21" t="s">
        <v>159</v>
      </c>
      <c r="B60" s="22">
        <f t="shared" ref="B60:B63" si="60">D60+G60+J60+M60+P60+S60+V60</f>
        <v>1456</v>
      </c>
      <c r="C60" s="22">
        <v>36500</v>
      </c>
      <c r="D60" s="22">
        <v>0</v>
      </c>
      <c r="E60" s="22">
        <v>0</v>
      </c>
      <c r="F60" s="22">
        <v>0</v>
      </c>
      <c r="G60" s="22">
        <f t="shared" si="53"/>
        <v>148</v>
      </c>
      <c r="H60" s="22">
        <v>14800</v>
      </c>
      <c r="I60" s="21" t="s">
        <v>160</v>
      </c>
      <c r="J60" s="22">
        <f t="shared" ref="J60:J63" si="61">K60*600/10000</f>
        <v>1248</v>
      </c>
      <c r="K60" s="22">
        <v>20800</v>
      </c>
      <c r="L60" s="21" t="s">
        <v>161</v>
      </c>
      <c r="M60" s="22">
        <v>60</v>
      </c>
      <c r="N60" s="22">
        <v>1000</v>
      </c>
      <c r="O60" s="21" t="s">
        <v>161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</row>
    <row r="61" s="5" customFormat="true" ht="60" customHeight="true" spans="1:24">
      <c r="A61" s="21" t="s">
        <v>162</v>
      </c>
      <c r="B61" s="22">
        <f t="shared" si="60"/>
        <v>1181</v>
      </c>
      <c r="C61" s="22">
        <f t="shared" ref="C61:C63" si="62">E61+H61+K61+N61+Q61+T61</f>
        <v>22200</v>
      </c>
      <c r="D61" s="22">
        <f t="shared" si="52"/>
        <v>96</v>
      </c>
      <c r="E61" s="22">
        <v>1200</v>
      </c>
      <c r="F61" s="21" t="s">
        <v>163</v>
      </c>
      <c r="G61" s="22">
        <f t="shared" si="53"/>
        <v>35</v>
      </c>
      <c r="H61" s="22">
        <v>3500</v>
      </c>
      <c r="I61" s="21" t="s">
        <v>164</v>
      </c>
      <c r="J61" s="22">
        <f t="shared" si="61"/>
        <v>810</v>
      </c>
      <c r="K61" s="22">
        <v>13500</v>
      </c>
      <c r="L61" s="21" t="s">
        <v>165</v>
      </c>
      <c r="M61" s="22">
        <f t="shared" si="54"/>
        <v>240</v>
      </c>
      <c r="N61" s="22">
        <v>4000</v>
      </c>
      <c r="O61" s="21" t="s">
        <v>166</v>
      </c>
      <c r="P61" s="22">
        <f t="shared" si="55"/>
        <v>0</v>
      </c>
      <c r="Q61" s="22"/>
      <c r="R61" s="21"/>
      <c r="S61" s="23">
        <f t="shared" si="56"/>
        <v>0</v>
      </c>
      <c r="T61" s="22"/>
      <c r="U61" s="21"/>
      <c r="V61" s="23">
        <f t="shared" si="57"/>
        <v>0</v>
      </c>
      <c r="W61" s="22"/>
      <c r="X61" s="21"/>
    </row>
    <row r="62" s="5" customFormat="true" ht="60" customHeight="true" spans="1:24">
      <c r="A62" s="21" t="s">
        <v>167</v>
      </c>
      <c r="B62" s="22">
        <f t="shared" si="60"/>
        <v>872</v>
      </c>
      <c r="C62" s="22">
        <f t="shared" si="62"/>
        <v>19500</v>
      </c>
      <c r="D62" s="22">
        <f t="shared" si="52"/>
        <v>88</v>
      </c>
      <c r="E62" s="22">
        <v>1100</v>
      </c>
      <c r="F62" s="21" t="s">
        <v>168</v>
      </c>
      <c r="G62" s="22">
        <f t="shared" si="53"/>
        <v>64</v>
      </c>
      <c r="H62" s="22">
        <v>6400</v>
      </c>
      <c r="I62" s="21" t="s">
        <v>169</v>
      </c>
      <c r="J62" s="22">
        <f t="shared" si="61"/>
        <v>600</v>
      </c>
      <c r="K62" s="22">
        <v>10000</v>
      </c>
      <c r="L62" s="21" t="s">
        <v>170</v>
      </c>
      <c r="M62" s="22">
        <f t="shared" si="54"/>
        <v>120</v>
      </c>
      <c r="N62" s="22">
        <v>2000</v>
      </c>
      <c r="O62" s="21" t="s">
        <v>171</v>
      </c>
      <c r="P62" s="22">
        <f t="shared" si="55"/>
        <v>0</v>
      </c>
      <c r="Q62" s="22"/>
      <c r="R62" s="21"/>
      <c r="S62" s="23">
        <f t="shared" si="56"/>
        <v>0</v>
      </c>
      <c r="T62" s="22"/>
      <c r="U62" s="21"/>
      <c r="V62" s="23">
        <f t="shared" si="57"/>
        <v>0</v>
      </c>
      <c r="W62" s="22"/>
      <c r="X62" s="21"/>
    </row>
    <row r="63" s="5" customFormat="true" ht="37.5" customHeight="true" spans="1:24">
      <c r="A63" s="21" t="s">
        <v>172</v>
      </c>
      <c r="B63" s="22">
        <f t="shared" si="60"/>
        <v>395.97</v>
      </c>
      <c r="C63" s="22">
        <f t="shared" si="62"/>
        <v>11799.5</v>
      </c>
      <c r="D63" s="22">
        <f t="shared" si="52"/>
        <v>32</v>
      </c>
      <c r="E63" s="22">
        <v>400</v>
      </c>
      <c r="F63" s="21" t="s">
        <v>173</v>
      </c>
      <c r="G63" s="22">
        <f t="shared" si="53"/>
        <v>64</v>
      </c>
      <c r="H63" s="22">
        <v>6400</v>
      </c>
      <c r="I63" s="21" t="s">
        <v>174</v>
      </c>
      <c r="J63" s="22">
        <f t="shared" si="61"/>
        <v>299.97</v>
      </c>
      <c r="K63" s="22">
        <v>4999.5</v>
      </c>
      <c r="L63" s="21" t="s">
        <v>175</v>
      </c>
      <c r="M63" s="22">
        <f t="shared" si="54"/>
        <v>0</v>
      </c>
      <c r="N63" s="21"/>
      <c r="O63" s="21"/>
      <c r="P63" s="22">
        <f t="shared" si="55"/>
        <v>0</v>
      </c>
      <c r="Q63" s="22"/>
      <c r="R63" s="21"/>
      <c r="S63" s="23">
        <f t="shared" si="56"/>
        <v>0</v>
      </c>
      <c r="T63" s="22"/>
      <c r="U63" s="21"/>
      <c r="V63" s="23">
        <f t="shared" si="57"/>
        <v>0</v>
      </c>
      <c r="W63" s="22"/>
      <c r="X63" s="21"/>
    </row>
    <row r="64" s="5" customFormat="true" ht="25.5" customHeight="true" spans="1:24">
      <c r="A64" s="21"/>
      <c r="B64" s="22"/>
      <c r="C64" s="22"/>
      <c r="D64" s="22"/>
      <c r="E64" s="22"/>
      <c r="F64" s="21"/>
      <c r="G64" s="22"/>
      <c r="H64" s="21"/>
      <c r="I64" s="21"/>
      <c r="J64" s="22"/>
      <c r="K64" s="22"/>
      <c r="L64" s="21"/>
      <c r="M64" s="22"/>
      <c r="N64" s="22"/>
      <c r="O64" s="21"/>
      <c r="P64" s="22"/>
      <c r="Q64" s="22"/>
      <c r="R64" s="21"/>
      <c r="S64" s="23"/>
      <c r="T64" s="22"/>
      <c r="U64" s="21"/>
      <c r="V64" s="23"/>
      <c r="W64" s="22"/>
      <c r="X64" s="21"/>
    </row>
    <row r="65" s="7" customFormat="true" ht="37.5" customHeight="true" spans="1:24">
      <c r="A65" s="24" t="s">
        <v>176</v>
      </c>
      <c r="B65" s="23">
        <f>SUM(B66:B73)</f>
        <v>9089.98</v>
      </c>
      <c r="C65" s="23">
        <f>SUM(C66:C73)</f>
        <v>217740</v>
      </c>
      <c r="D65" s="22">
        <f>SUM(D66:D73)</f>
        <v>3200</v>
      </c>
      <c r="E65" s="22">
        <f t="shared" ref="E65:O65" si="63">SUM(E66:E73)</f>
        <v>40000</v>
      </c>
      <c r="F65" s="22">
        <f t="shared" si="63"/>
        <v>0</v>
      </c>
      <c r="G65" s="22">
        <f t="shared" si="63"/>
        <v>743</v>
      </c>
      <c r="H65" s="22">
        <f t="shared" si="63"/>
        <v>74300</v>
      </c>
      <c r="I65" s="22">
        <f t="shared" si="63"/>
        <v>0</v>
      </c>
      <c r="J65" s="22">
        <f t="shared" si="63"/>
        <v>4350</v>
      </c>
      <c r="K65" s="22">
        <f t="shared" si="63"/>
        <v>72500</v>
      </c>
      <c r="L65" s="22">
        <f t="shared" si="63"/>
        <v>0</v>
      </c>
      <c r="M65" s="22">
        <f t="shared" si="63"/>
        <v>360</v>
      </c>
      <c r="N65" s="22">
        <f t="shared" si="63"/>
        <v>6000</v>
      </c>
      <c r="O65" s="22">
        <f t="shared" si="63"/>
        <v>0</v>
      </c>
      <c r="P65" s="22">
        <f t="shared" ref="P65:X65" si="64">SUM(P66:P73)</f>
        <v>303.6</v>
      </c>
      <c r="Q65" s="22">
        <f t="shared" si="64"/>
        <v>10120</v>
      </c>
      <c r="R65" s="22">
        <f t="shared" si="64"/>
        <v>0</v>
      </c>
      <c r="S65" s="23">
        <f t="shared" si="64"/>
        <v>133.38</v>
      </c>
      <c r="T65" s="23">
        <f t="shared" si="64"/>
        <v>14820</v>
      </c>
      <c r="U65" s="23">
        <f t="shared" si="64"/>
        <v>0</v>
      </c>
      <c r="V65" s="23">
        <f t="shared" si="64"/>
        <v>0</v>
      </c>
      <c r="W65" s="23">
        <f t="shared" si="64"/>
        <v>0</v>
      </c>
      <c r="X65" s="23">
        <f t="shared" si="64"/>
        <v>0</v>
      </c>
    </row>
    <row r="66" s="8" customFormat="true" ht="60" customHeight="true" spans="1:24">
      <c r="A66" s="35" t="s">
        <v>177</v>
      </c>
      <c r="B66" s="22">
        <f>D66+G66+J66+M66+P66+S66+V66</f>
        <v>1419</v>
      </c>
      <c r="C66" s="22">
        <f>E66+H66+K66+N66+Q66+T66</f>
        <v>31300</v>
      </c>
      <c r="D66" s="22">
        <f>E66*800/10000</f>
        <v>64</v>
      </c>
      <c r="E66" s="22">
        <v>800</v>
      </c>
      <c r="F66" s="38" t="s">
        <v>178</v>
      </c>
      <c r="G66" s="22">
        <f>H66*100/10000</f>
        <v>95</v>
      </c>
      <c r="H66" s="22">
        <v>9500</v>
      </c>
      <c r="I66" s="38" t="s">
        <v>179</v>
      </c>
      <c r="J66" s="22">
        <f>K66*600/10000</f>
        <v>1260</v>
      </c>
      <c r="K66" s="22">
        <v>21000</v>
      </c>
      <c r="L66" s="38" t="s">
        <v>180</v>
      </c>
      <c r="M66" s="42">
        <v>0</v>
      </c>
      <c r="N66" s="42"/>
      <c r="O66" s="38"/>
      <c r="P66" s="42">
        <v>0</v>
      </c>
      <c r="Q66" s="42"/>
      <c r="R66" s="38"/>
      <c r="S66" s="23">
        <f t="shared" ref="S66:S73" si="65">T66*90/10000</f>
        <v>0</v>
      </c>
      <c r="T66" s="36"/>
      <c r="U66" s="35"/>
      <c r="V66" s="23">
        <f>W66*18/10000</f>
        <v>0</v>
      </c>
      <c r="W66" s="36"/>
      <c r="X66" s="35"/>
    </row>
    <row r="67" s="8" customFormat="true" ht="54.75" customHeight="true" spans="1:24">
      <c r="A67" s="35" t="s">
        <v>181</v>
      </c>
      <c r="B67" s="22">
        <f t="shared" ref="B67:B73" si="66">D67+G67+J67+M67+P67+S67+V67</f>
        <v>1298</v>
      </c>
      <c r="C67" s="22">
        <f>E67+H67+K67+N67+Q67</f>
        <v>32600</v>
      </c>
      <c r="D67" s="22">
        <f t="shared" ref="D67:D73" si="67">E67*800/10000</f>
        <v>240</v>
      </c>
      <c r="E67" s="22">
        <v>3000</v>
      </c>
      <c r="F67" s="38" t="s">
        <v>182</v>
      </c>
      <c r="G67" s="22">
        <f t="shared" ref="G67:G73" si="68">H67*100/10000</f>
        <v>95</v>
      </c>
      <c r="H67" s="22">
        <v>9500</v>
      </c>
      <c r="I67" s="38" t="s">
        <v>183</v>
      </c>
      <c r="J67" s="22">
        <f t="shared" ref="J67:J73" si="69">K67*600/10000</f>
        <v>540</v>
      </c>
      <c r="K67" s="22">
        <v>9000</v>
      </c>
      <c r="L67" s="38" t="s">
        <v>184</v>
      </c>
      <c r="M67" s="22">
        <f>N67*600/10000</f>
        <v>180</v>
      </c>
      <c r="N67" s="42">
        <v>3000</v>
      </c>
      <c r="O67" s="38" t="s">
        <v>185</v>
      </c>
      <c r="P67" s="22">
        <f>Q67*300/10000</f>
        <v>243</v>
      </c>
      <c r="Q67" s="42">
        <v>8100</v>
      </c>
      <c r="R67" s="38" t="s">
        <v>186</v>
      </c>
      <c r="S67" s="23"/>
      <c r="T67" s="43"/>
      <c r="U67" s="43"/>
      <c r="V67" s="23">
        <f t="shared" ref="V67:V73" si="70">W67*18/10000</f>
        <v>0</v>
      </c>
      <c r="W67" s="36"/>
      <c r="X67" s="35"/>
    </row>
    <row r="68" s="8" customFormat="true" ht="54.75" customHeight="true" spans="1:24">
      <c r="A68" s="35" t="s">
        <v>187</v>
      </c>
      <c r="B68" s="22">
        <f t="shared" si="66"/>
        <v>1343</v>
      </c>
      <c r="C68" s="22">
        <f t="shared" ref="C68:C73" si="71">E68+H68+K68+N68+Q68+T68</f>
        <v>29100</v>
      </c>
      <c r="D68" s="22">
        <f t="shared" si="67"/>
        <v>288</v>
      </c>
      <c r="E68" s="22">
        <v>3600</v>
      </c>
      <c r="F68" s="38" t="s">
        <v>188</v>
      </c>
      <c r="G68" s="22">
        <f t="shared" si="68"/>
        <v>95</v>
      </c>
      <c r="H68" s="22">
        <v>9500</v>
      </c>
      <c r="I68" s="38" t="s">
        <v>189</v>
      </c>
      <c r="J68" s="22">
        <f t="shared" si="69"/>
        <v>960</v>
      </c>
      <c r="K68" s="22">
        <v>16000</v>
      </c>
      <c r="L68" s="38" t="s">
        <v>190</v>
      </c>
      <c r="M68" s="22">
        <f t="shared" ref="M68:M73" si="72">N68*600/10000</f>
        <v>0</v>
      </c>
      <c r="N68" s="42"/>
      <c r="O68" s="38"/>
      <c r="P68" s="42">
        <v>0</v>
      </c>
      <c r="Q68" s="42"/>
      <c r="R68" s="38"/>
      <c r="S68" s="23">
        <f t="shared" si="65"/>
        <v>0</v>
      </c>
      <c r="T68" s="36"/>
      <c r="U68" s="35"/>
      <c r="V68" s="23">
        <f t="shared" si="70"/>
        <v>0</v>
      </c>
      <c r="W68" s="36"/>
      <c r="X68" s="35"/>
    </row>
    <row r="69" s="8" customFormat="true" ht="54.75" customHeight="true" spans="1:24">
      <c r="A69" s="35" t="s">
        <v>191</v>
      </c>
      <c r="B69" s="22">
        <f t="shared" si="66"/>
        <v>1345</v>
      </c>
      <c r="C69" s="22">
        <f t="shared" si="71"/>
        <v>28900</v>
      </c>
      <c r="D69" s="22">
        <f t="shared" si="67"/>
        <v>224</v>
      </c>
      <c r="E69" s="22">
        <v>2800</v>
      </c>
      <c r="F69" s="38" t="s">
        <v>192</v>
      </c>
      <c r="G69" s="22">
        <f t="shared" si="68"/>
        <v>89</v>
      </c>
      <c r="H69" s="22">
        <v>8900</v>
      </c>
      <c r="I69" s="38" t="s">
        <v>193</v>
      </c>
      <c r="J69" s="22">
        <f t="shared" si="69"/>
        <v>852</v>
      </c>
      <c r="K69" s="22">
        <v>14200</v>
      </c>
      <c r="L69" s="38" t="s">
        <v>194</v>
      </c>
      <c r="M69" s="22">
        <f t="shared" si="72"/>
        <v>180</v>
      </c>
      <c r="N69" s="42">
        <v>3000</v>
      </c>
      <c r="O69" s="38" t="s">
        <v>195</v>
      </c>
      <c r="P69" s="42">
        <v>0</v>
      </c>
      <c r="Q69" s="42"/>
      <c r="R69" s="38"/>
      <c r="S69" s="23">
        <f t="shared" si="65"/>
        <v>0</v>
      </c>
      <c r="T69" s="36"/>
      <c r="U69" s="35"/>
      <c r="V69" s="23">
        <f t="shared" si="70"/>
        <v>0</v>
      </c>
      <c r="W69" s="36"/>
      <c r="X69" s="35"/>
    </row>
    <row r="70" s="8" customFormat="true" ht="54.75" customHeight="true" spans="1:24">
      <c r="A70" s="35" t="s">
        <v>196</v>
      </c>
      <c r="B70" s="22">
        <f t="shared" si="66"/>
        <v>1187.38</v>
      </c>
      <c r="C70" s="22">
        <f t="shared" si="71"/>
        <v>29620</v>
      </c>
      <c r="D70" s="22">
        <f t="shared" si="67"/>
        <v>664</v>
      </c>
      <c r="E70" s="22">
        <v>8300</v>
      </c>
      <c r="F70" s="38" t="s">
        <v>197</v>
      </c>
      <c r="G70" s="22">
        <f t="shared" si="68"/>
        <v>0</v>
      </c>
      <c r="H70" s="41"/>
      <c r="I70" s="38"/>
      <c r="J70" s="22">
        <f t="shared" si="69"/>
        <v>390</v>
      </c>
      <c r="K70" s="22">
        <v>6500</v>
      </c>
      <c r="L70" s="38" t="s">
        <v>198</v>
      </c>
      <c r="M70" s="22">
        <f t="shared" si="72"/>
        <v>0</v>
      </c>
      <c r="N70" s="42"/>
      <c r="O70" s="38"/>
      <c r="P70" s="42">
        <v>0</v>
      </c>
      <c r="Q70" s="42"/>
      <c r="R70" s="38"/>
      <c r="S70" s="23">
        <f t="shared" si="65"/>
        <v>133.38</v>
      </c>
      <c r="T70" s="36">
        <v>14820</v>
      </c>
      <c r="U70" s="35" t="s">
        <v>199</v>
      </c>
      <c r="V70" s="23">
        <f t="shared" si="70"/>
        <v>0</v>
      </c>
      <c r="W70" s="36"/>
      <c r="X70" s="35"/>
    </row>
    <row r="71" s="8" customFormat="true" ht="37.5" customHeight="true" spans="1:24">
      <c r="A71" s="35" t="s">
        <v>200</v>
      </c>
      <c r="B71" s="22">
        <f t="shared" si="66"/>
        <v>536</v>
      </c>
      <c r="C71" s="22">
        <f t="shared" si="71"/>
        <v>12300</v>
      </c>
      <c r="D71" s="22">
        <f t="shared" si="67"/>
        <v>472</v>
      </c>
      <c r="E71" s="22">
        <v>5900</v>
      </c>
      <c r="F71" s="38" t="s">
        <v>201</v>
      </c>
      <c r="G71" s="22">
        <f t="shared" si="68"/>
        <v>64</v>
      </c>
      <c r="H71" s="22">
        <v>6400</v>
      </c>
      <c r="I71" s="38" t="s">
        <v>202</v>
      </c>
      <c r="J71" s="22">
        <f t="shared" si="69"/>
        <v>0</v>
      </c>
      <c r="K71" s="42"/>
      <c r="L71" s="38"/>
      <c r="M71" s="22">
        <f t="shared" si="72"/>
        <v>0</v>
      </c>
      <c r="N71" s="42"/>
      <c r="O71" s="38"/>
      <c r="P71" s="42">
        <v>0</v>
      </c>
      <c r="Q71" s="42"/>
      <c r="R71" s="38"/>
      <c r="S71" s="23">
        <f t="shared" si="65"/>
        <v>0</v>
      </c>
      <c r="T71" s="36"/>
      <c r="U71" s="35"/>
      <c r="V71" s="23">
        <f t="shared" si="70"/>
        <v>0</v>
      </c>
      <c r="W71" s="36"/>
      <c r="X71" s="35"/>
    </row>
    <row r="72" s="8" customFormat="true" ht="60" customHeight="true" spans="1:24">
      <c r="A72" s="35" t="s">
        <v>203</v>
      </c>
      <c r="B72" s="22">
        <f t="shared" si="66"/>
        <v>784.6</v>
      </c>
      <c r="C72" s="22">
        <f t="shared" si="71"/>
        <v>37320</v>
      </c>
      <c r="D72" s="22">
        <f t="shared" si="67"/>
        <v>264</v>
      </c>
      <c r="E72" s="22">
        <v>3300</v>
      </c>
      <c r="F72" s="38" t="s">
        <v>204</v>
      </c>
      <c r="G72" s="22">
        <f t="shared" si="68"/>
        <v>292</v>
      </c>
      <c r="H72" s="22">
        <v>29200</v>
      </c>
      <c r="I72" s="38" t="s">
        <v>205</v>
      </c>
      <c r="J72" s="22">
        <f t="shared" si="69"/>
        <v>168</v>
      </c>
      <c r="K72" s="22">
        <v>2800</v>
      </c>
      <c r="L72" s="38" t="s">
        <v>206</v>
      </c>
      <c r="M72" s="22">
        <f t="shared" si="72"/>
        <v>0</v>
      </c>
      <c r="N72" s="42"/>
      <c r="O72" s="38"/>
      <c r="P72" s="22">
        <f>Q72*300/10000</f>
        <v>60.6</v>
      </c>
      <c r="Q72" s="42">
        <v>2020</v>
      </c>
      <c r="R72" s="38" t="s">
        <v>207</v>
      </c>
      <c r="S72" s="23">
        <f t="shared" si="65"/>
        <v>0</v>
      </c>
      <c r="T72" s="36"/>
      <c r="U72" s="35"/>
      <c r="V72" s="23">
        <f t="shared" si="70"/>
        <v>0</v>
      </c>
      <c r="W72" s="36"/>
      <c r="X72" s="35"/>
    </row>
    <row r="73" s="8" customFormat="true" ht="37.5" customHeight="true" spans="1:24">
      <c r="A73" s="35" t="s">
        <v>208</v>
      </c>
      <c r="B73" s="22">
        <f t="shared" si="66"/>
        <v>1177</v>
      </c>
      <c r="C73" s="22">
        <f t="shared" si="71"/>
        <v>16600</v>
      </c>
      <c r="D73" s="22">
        <f t="shared" si="67"/>
        <v>984</v>
      </c>
      <c r="E73" s="22">
        <v>12300</v>
      </c>
      <c r="F73" s="38" t="s">
        <v>209</v>
      </c>
      <c r="G73" s="22">
        <f t="shared" si="68"/>
        <v>13</v>
      </c>
      <c r="H73" s="22">
        <v>1300</v>
      </c>
      <c r="I73" s="38" t="s">
        <v>210</v>
      </c>
      <c r="J73" s="22">
        <f t="shared" si="69"/>
        <v>180</v>
      </c>
      <c r="K73" s="22">
        <v>3000</v>
      </c>
      <c r="L73" s="38" t="s">
        <v>210</v>
      </c>
      <c r="M73" s="22">
        <f t="shared" si="72"/>
        <v>0</v>
      </c>
      <c r="N73" s="42"/>
      <c r="O73" s="38"/>
      <c r="P73" s="42">
        <v>0</v>
      </c>
      <c r="Q73" s="42"/>
      <c r="R73" s="38"/>
      <c r="S73" s="23">
        <f t="shared" si="65"/>
        <v>0</v>
      </c>
      <c r="T73" s="36"/>
      <c r="U73" s="35"/>
      <c r="V73" s="23">
        <f t="shared" si="70"/>
        <v>0</v>
      </c>
      <c r="W73" s="36"/>
      <c r="X73" s="35"/>
    </row>
    <row r="74" s="1" customFormat="true" ht="25.5" customHeight="true" spans="1:24">
      <c r="A74" s="24"/>
      <c r="B74" s="23"/>
      <c r="C74" s="23"/>
      <c r="D74" s="22"/>
      <c r="E74" s="23"/>
      <c r="F74" s="21"/>
      <c r="G74" s="22"/>
      <c r="H74" s="23"/>
      <c r="I74" s="21"/>
      <c r="J74" s="22"/>
      <c r="K74" s="22"/>
      <c r="L74" s="21"/>
      <c r="M74" s="22"/>
      <c r="N74" s="22"/>
      <c r="O74" s="21"/>
      <c r="P74" s="22"/>
      <c r="Q74" s="22"/>
      <c r="R74" s="21"/>
      <c r="S74" s="23"/>
      <c r="T74" s="23"/>
      <c r="U74" s="24"/>
      <c r="V74" s="23"/>
      <c r="W74" s="23"/>
      <c r="X74" s="24"/>
    </row>
    <row r="75" s="7" customFormat="true" ht="37.5" customHeight="true" spans="1:24">
      <c r="A75" s="24" t="s">
        <v>211</v>
      </c>
      <c r="B75" s="23">
        <f>SUM(B76:B80)</f>
        <v>3983</v>
      </c>
      <c r="C75" s="23">
        <f>SUM(C76:C80)</f>
        <v>62100</v>
      </c>
      <c r="D75" s="22">
        <f>SUM(D76:D80)</f>
        <v>2928</v>
      </c>
      <c r="E75" s="22">
        <f t="shared" ref="E75:N75" si="73">SUM(E76:E80)</f>
        <v>36600</v>
      </c>
      <c r="F75" s="22">
        <f t="shared" si="73"/>
        <v>0</v>
      </c>
      <c r="G75" s="22">
        <f t="shared" si="73"/>
        <v>95</v>
      </c>
      <c r="H75" s="22">
        <f t="shared" si="73"/>
        <v>9500</v>
      </c>
      <c r="I75" s="22">
        <f t="shared" si="73"/>
        <v>0</v>
      </c>
      <c r="J75" s="22">
        <f t="shared" si="73"/>
        <v>960</v>
      </c>
      <c r="K75" s="22">
        <f t="shared" si="73"/>
        <v>16000</v>
      </c>
      <c r="L75" s="22">
        <f t="shared" si="73"/>
        <v>0</v>
      </c>
      <c r="M75" s="22">
        <f t="shared" si="73"/>
        <v>0</v>
      </c>
      <c r="N75" s="22">
        <f t="shared" si="73"/>
        <v>0</v>
      </c>
      <c r="O75" s="22">
        <f t="shared" ref="O75:X75" si="74">SUM(O76:O80)</f>
        <v>0</v>
      </c>
      <c r="P75" s="22">
        <f t="shared" si="74"/>
        <v>0</v>
      </c>
      <c r="Q75" s="22">
        <f t="shared" si="74"/>
        <v>0</v>
      </c>
      <c r="R75" s="22">
        <f t="shared" si="74"/>
        <v>0</v>
      </c>
      <c r="S75" s="23">
        <f t="shared" si="74"/>
        <v>0</v>
      </c>
      <c r="T75" s="23">
        <f t="shared" si="74"/>
        <v>0</v>
      </c>
      <c r="U75" s="23">
        <f t="shared" si="74"/>
        <v>0</v>
      </c>
      <c r="V75" s="23">
        <f t="shared" si="74"/>
        <v>0</v>
      </c>
      <c r="W75" s="23">
        <f t="shared" si="74"/>
        <v>0</v>
      </c>
      <c r="X75" s="23">
        <f t="shared" si="74"/>
        <v>0</v>
      </c>
    </row>
    <row r="76" s="8" customFormat="true" ht="87" customHeight="true" spans="1:24">
      <c r="A76" s="35" t="s">
        <v>212</v>
      </c>
      <c r="B76" s="22">
        <f t="shared" ref="B76:B80" si="75">D76+G76+J76+M76+P76+S76+V76</f>
        <v>848</v>
      </c>
      <c r="C76" s="22">
        <f t="shared" ref="C76:C80" si="76">E76+H76+K76+N76+Q76+T76</f>
        <v>12100</v>
      </c>
      <c r="D76" s="22">
        <f t="shared" ref="D76:D80" si="77">E76*800/10000</f>
        <v>488</v>
      </c>
      <c r="E76" s="22">
        <v>6100</v>
      </c>
      <c r="F76" s="38" t="s">
        <v>213</v>
      </c>
      <c r="G76" s="22">
        <f t="shared" ref="G76:G80" si="78">H76*100/10000</f>
        <v>0</v>
      </c>
      <c r="H76" s="36"/>
      <c r="I76" s="38"/>
      <c r="J76" s="22">
        <f t="shared" ref="J76:J80" si="79">K76*600/10000</f>
        <v>360</v>
      </c>
      <c r="K76" s="22">
        <v>6000</v>
      </c>
      <c r="L76" s="38" t="s">
        <v>214</v>
      </c>
      <c r="M76" s="42">
        <v>0</v>
      </c>
      <c r="N76" s="42"/>
      <c r="O76" s="38"/>
      <c r="P76" s="42">
        <v>0</v>
      </c>
      <c r="Q76" s="42"/>
      <c r="R76" s="38"/>
      <c r="S76" s="36">
        <v>0</v>
      </c>
      <c r="T76" s="36"/>
      <c r="U76" s="35"/>
      <c r="V76" s="23">
        <f t="shared" ref="V76:V80" si="80">W76*18/10000</f>
        <v>0</v>
      </c>
      <c r="W76" s="36"/>
      <c r="X76" s="35"/>
    </row>
    <row r="77" s="8" customFormat="true" ht="51.75" customHeight="true" spans="1:24">
      <c r="A77" s="35" t="s">
        <v>215</v>
      </c>
      <c r="B77" s="22">
        <f t="shared" si="75"/>
        <v>608</v>
      </c>
      <c r="C77" s="22">
        <f t="shared" si="76"/>
        <v>7600</v>
      </c>
      <c r="D77" s="23">
        <f t="shared" si="77"/>
        <v>608</v>
      </c>
      <c r="E77" s="22">
        <v>7600</v>
      </c>
      <c r="F77" s="35" t="s">
        <v>216</v>
      </c>
      <c r="G77" s="23">
        <f t="shared" si="78"/>
        <v>0</v>
      </c>
      <c r="H77" s="36"/>
      <c r="I77" s="35"/>
      <c r="J77" s="23">
        <f t="shared" si="79"/>
        <v>0</v>
      </c>
      <c r="K77" s="42"/>
      <c r="L77" s="35"/>
      <c r="M77" s="36">
        <v>0</v>
      </c>
      <c r="N77" s="36"/>
      <c r="O77" s="35"/>
      <c r="P77" s="36">
        <v>0</v>
      </c>
      <c r="Q77" s="36"/>
      <c r="R77" s="35"/>
      <c r="S77" s="36">
        <v>0</v>
      </c>
      <c r="T77" s="36"/>
      <c r="U77" s="35"/>
      <c r="V77" s="23">
        <f t="shared" si="80"/>
        <v>0</v>
      </c>
      <c r="W77" s="36"/>
      <c r="X77" s="35"/>
    </row>
    <row r="78" s="8" customFormat="true" ht="60" customHeight="true" spans="1:24">
      <c r="A78" s="35" t="s">
        <v>217</v>
      </c>
      <c r="B78" s="22">
        <f t="shared" si="75"/>
        <v>1055</v>
      </c>
      <c r="C78" s="22">
        <f t="shared" si="76"/>
        <v>24000</v>
      </c>
      <c r="D78" s="23">
        <f t="shared" si="77"/>
        <v>360</v>
      </c>
      <c r="E78" s="22">
        <v>4500</v>
      </c>
      <c r="F78" s="35" t="s">
        <v>218</v>
      </c>
      <c r="G78" s="23">
        <f t="shared" si="78"/>
        <v>95</v>
      </c>
      <c r="H78" s="22">
        <v>9500</v>
      </c>
      <c r="I78" s="35" t="s">
        <v>219</v>
      </c>
      <c r="J78" s="23">
        <f t="shared" si="79"/>
        <v>600</v>
      </c>
      <c r="K78" s="22">
        <v>10000</v>
      </c>
      <c r="L78" s="35" t="s">
        <v>220</v>
      </c>
      <c r="M78" s="36">
        <v>0</v>
      </c>
      <c r="N78" s="36"/>
      <c r="O78" s="35"/>
      <c r="P78" s="36">
        <v>0</v>
      </c>
      <c r="Q78" s="36"/>
      <c r="R78" s="35"/>
      <c r="S78" s="36">
        <v>0</v>
      </c>
      <c r="T78" s="36"/>
      <c r="U78" s="35"/>
      <c r="V78" s="23">
        <f t="shared" si="80"/>
        <v>0</v>
      </c>
      <c r="W78" s="36"/>
      <c r="X78" s="35"/>
    </row>
    <row r="79" s="8" customFormat="true" ht="52.5" customHeight="true" spans="1:24">
      <c r="A79" s="35" t="s">
        <v>221</v>
      </c>
      <c r="B79" s="22">
        <f t="shared" si="75"/>
        <v>1088</v>
      </c>
      <c r="C79" s="22">
        <f t="shared" si="76"/>
        <v>13600</v>
      </c>
      <c r="D79" s="23">
        <f t="shared" si="77"/>
        <v>1088</v>
      </c>
      <c r="E79" s="22">
        <v>13600</v>
      </c>
      <c r="F79" s="35" t="s">
        <v>222</v>
      </c>
      <c r="G79" s="23">
        <f t="shared" si="78"/>
        <v>0</v>
      </c>
      <c r="H79" s="36"/>
      <c r="I79" s="35"/>
      <c r="J79" s="23">
        <f t="shared" si="79"/>
        <v>0</v>
      </c>
      <c r="K79" s="42"/>
      <c r="L79" s="35"/>
      <c r="M79" s="36">
        <v>0</v>
      </c>
      <c r="N79" s="36"/>
      <c r="O79" s="35"/>
      <c r="P79" s="36">
        <v>0</v>
      </c>
      <c r="Q79" s="36"/>
      <c r="R79" s="35"/>
      <c r="S79" s="36">
        <v>0</v>
      </c>
      <c r="T79" s="36"/>
      <c r="U79" s="35"/>
      <c r="V79" s="23">
        <f t="shared" si="80"/>
        <v>0</v>
      </c>
      <c r="W79" s="36"/>
      <c r="X79" s="35"/>
    </row>
    <row r="80" s="8" customFormat="true" ht="37.5" customHeight="true" spans="1:24">
      <c r="A80" s="35" t="s">
        <v>223</v>
      </c>
      <c r="B80" s="22">
        <f t="shared" si="75"/>
        <v>384</v>
      </c>
      <c r="C80" s="22">
        <f t="shared" si="76"/>
        <v>4800</v>
      </c>
      <c r="D80" s="23">
        <f t="shared" si="77"/>
        <v>384</v>
      </c>
      <c r="E80" s="22">
        <v>4800</v>
      </c>
      <c r="F80" s="35" t="s">
        <v>224</v>
      </c>
      <c r="G80" s="23">
        <f t="shared" si="78"/>
        <v>0</v>
      </c>
      <c r="H80" s="36"/>
      <c r="I80" s="35"/>
      <c r="J80" s="23">
        <f t="shared" si="79"/>
        <v>0</v>
      </c>
      <c r="K80" s="42"/>
      <c r="L80" s="35"/>
      <c r="M80" s="36">
        <v>0</v>
      </c>
      <c r="N80" s="36"/>
      <c r="O80" s="35"/>
      <c r="P80" s="36">
        <v>0</v>
      </c>
      <c r="Q80" s="36"/>
      <c r="R80" s="35"/>
      <c r="S80" s="36">
        <v>0</v>
      </c>
      <c r="T80" s="36"/>
      <c r="U80" s="35"/>
      <c r="V80" s="23">
        <f t="shared" si="80"/>
        <v>0</v>
      </c>
      <c r="W80" s="36"/>
      <c r="X80" s="35"/>
    </row>
    <row r="81" s="8" customFormat="true" ht="25.5" customHeight="true" spans="1:24">
      <c r="A81" s="35"/>
      <c r="B81" s="36"/>
      <c r="C81" s="36"/>
      <c r="D81" s="36"/>
      <c r="E81" s="36"/>
      <c r="F81" s="36"/>
      <c r="G81" s="36"/>
      <c r="H81" s="36"/>
      <c r="I81" s="35"/>
      <c r="J81" s="36"/>
      <c r="K81" s="42"/>
      <c r="L81" s="35"/>
      <c r="M81" s="36"/>
      <c r="N81" s="36"/>
      <c r="O81" s="35"/>
      <c r="P81" s="36"/>
      <c r="Q81" s="36"/>
      <c r="R81" s="35"/>
      <c r="S81" s="36"/>
      <c r="T81" s="36"/>
      <c r="U81" s="35"/>
      <c r="V81" s="36"/>
      <c r="W81" s="36"/>
      <c r="X81" s="35"/>
    </row>
    <row r="82" s="5" customFormat="true" ht="37.5" customHeight="true" spans="1:24">
      <c r="A82" s="21" t="s">
        <v>225</v>
      </c>
      <c r="B82" s="22">
        <f>SUM(B83:B89)</f>
        <v>5937.664</v>
      </c>
      <c r="C82" s="22">
        <f>SUM(C83:C89)</f>
        <v>128530</v>
      </c>
      <c r="D82" s="22">
        <f>SUM(D83:D89)</f>
        <v>1616</v>
      </c>
      <c r="E82" s="22">
        <f t="shared" ref="E82:X82" si="81">SUM(E83:E89)</f>
        <v>20200</v>
      </c>
      <c r="F82" s="22">
        <f t="shared" si="81"/>
        <v>0</v>
      </c>
      <c r="G82" s="22">
        <f t="shared" si="81"/>
        <v>407</v>
      </c>
      <c r="H82" s="22">
        <f t="shared" si="81"/>
        <v>40700</v>
      </c>
      <c r="I82" s="22">
        <f t="shared" si="81"/>
        <v>0</v>
      </c>
      <c r="J82" s="22">
        <f t="shared" si="81"/>
        <v>3018</v>
      </c>
      <c r="K82" s="22">
        <f t="shared" si="81"/>
        <v>50300</v>
      </c>
      <c r="L82" s="22">
        <f t="shared" si="81"/>
        <v>0</v>
      </c>
      <c r="M82" s="22">
        <f t="shared" si="81"/>
        <v>840</v>
      </c>
      <c r="N82" s="22">
        <f t="shared" si="81"/>
        <v>14000</v>
      </c>
      <c r="O82" s="22">
        <f t="shared" si="81"/>
        <v>0</v>
      </c>
      <c r="P82" s="22">
        <f t="shared" si="81"/>
        <v>33.3</v>
      </c>
      <c r="Q82" s="22">
        <f t="shared" si="81"/>
        <v>1110</v>
      </c>
      <c r="R82" s="22">
        <f t="shared" si="81"/>
        <v>0</v>
      </c>
      <c r="S82" s="22">
        <f t="shared" si="81"/>
        <v>19.98</v>
      </c>
      <c r="T82" s="22">
        <f t="shared" si="81"/>
        <v>2220</v>
      </c>
      <c r="U82" s="22">
        <f t="shared" si="81"/>
        <v>0</v>
      </c>
      <c r="V82" s="22">
        <f t="shared" si="81"/>
        <v>3.384</v>
      </c>
      <c r="W82" s="22">
        <f t="shared" si="81"/>
        <v>1880</v>
      </c>
      <c r="X82" s="22">
        <f t="shared" si="81"/>
        <v>0</v>
      </c>
    </row>
    <row r="83" s="5" customFormat="true" ht="60" customHeight="true" spans="1:24">
      <c r="A83" s="21" t="s">
        <v>226</v>
      </c>
      <c r="B83" s="22">
        <f t="shared" ref="B83:B89" si="82">D83+G83+J83+M83+P83+S83+V83</f>
        <v>600</v>
      </c>
      <c r="C83" s="22">
        <f t="shared" ref="C83:C89" si="83">E83+H83+K83+N83+Q83+T83</f>
        <v>10000</v>
      </c>
      <c r="D83" s="22">
        <f>E83*800/10000</f>
        <v>0</v>
      </c>
      <c r="E83" s="22"/>
      <c r="F83" s="21"/>
      <c r="G83" s="22">
        <f t="shared" ref="G83:G89" si="84">H83*100/10000</f>
        <v>0</v>
      </c>
      <c r="H83" s="22"/>
      <c r="I83" s="21"/>
      <c r="J83" s="22">
        <f t="shared" ref="J83:J89" si="85">K83*600/10000</f>
        <v>600</v>
      </c>
      <c r="K83" s="22">
        <v>10000</v>
      </c>
      <c r="L83" s="21" t="s">
        <v>227</v>
      </c>
      <c r="M83" s="22"/>
      <c r="N83" s="22"/>
      <c r="O83" s="21"/>
      <c r="P83" s="22"/>
      <c r="Q83" s="22"/>
      <c r="R83" s="21"/>
      <c r="S83" s="22"/>
      <c r="T83" s="22"/>
      <c r="U83" s="21"/>
      <c r="V83" s="22"/>
      <c r="W83" s="22"/>
      <c r="X83" s="21"/>
    </row>
    <row r="84" s="5" customFormat="true" ht="60" customHeight="true" spans="1:24">
      <c r="A84" s="21" t="s">
        <v>228</v>
      </c>
      <c r="B84" s="22">
        <f t="shared" si="82"/>
        <v>851</v>
      </c>
      <c r="C84" s="22">
        <f t="shared" si="83"/>
        <v>24000</v>
      </c>
      <c r="D84" s="22">
        <f t="shared" ref="D84:D89" si="86">E84*800/10000</f>
        <v>184</v>
      </c>
      <c r="E84" s="22">
        <v>2300</v>
      </c>
      <c r="F84" s="21" t="s">
        <v>229</v>
      </c>
      <c r="G84" s="22">
        <f t="shared" si="84"/>
        <v>127</v>
      </c>
      <c r="H84" s="22">
        <v>12700</v>
      </c>
      <c r="I84" s="21" t="s">
        <v>230</v>
      </c>
      <c r="J84" s="22">
        <f t="shared" si="85"/>
        <v>300</v>
      </c>
      <c r="K84" s="22">
        <v>5000</v>
      </c>
      <c r="L84" s="21"/>
      <c r="M84" s="22">
        <f t="shared" ref="M84:M89" si="87">N84*600/10000</f>
        <v>240</v>
      </c>
      <c r="N84" s="22">
        <v>4000</v>
      </c>
      <c r="O84" s="21" t="s">
        <v>231</v>
      </c>
      <c r="P84" s="22">
        <f t="shared" ref="P84:P86" si="88">Q84*300/10000</f>
        <v>0</v>
      </c>
      <c r="Q84" s="22"/>
      <c r="R84" s="21"/>
      <c r="S84" s="22">
        <f t="shared" ref="S84:S86" si="89">T84*90/10000</f>
        <v>0</v>
      </c>
      <c r="T84" s="22"/>
      <c r="U84" s="21"/>
      <c r="V84" s="22">
        <f t="shared" ref="V84:V86" si="90">W84*18/10000</f>
        <v>0</v>
      </c>
      <c r="W84" s="22"/>
      <c r="X84" s="21"/>
    </row>
    <row r="85" s="5" customFormat="true" ht="60" customHeight="true" spans="1:24">
      <c r="A85" s="21" t="s">
        <v>232</v>
      </c>
      <c r="B85" s="22">
        <f t="shared" si="82"/>
        <v>1081.32</v>
      </c>
      <c r="C85" s="22">
        <f t="shared" si="83"/>
        <v>23980</v>
      </c>
      <c r="D85" s="22">
        <f t="shared" si="86"/>
        <v>488</v>
      </c>
      <c r="E85" s="22">
        <v>6100</v>
      </c>
      <c r="F85" s="21" t="s">
        <v>233</v>
      </c>
      <c r="G85" s="22">
        <f t="shared" si="84"/>
        <v>76</v>
      </c>
      <c r="H85" s="22">
        <v>7600</v>
      </c>
      <c r="I85" s="21" t="s">
        <v>234</v>
      </c>
      <c r="J85" s="22">
        <f t="shared" si="85"/>
        <v>300</v>
      </c>
      <c r="K85" s="22">
        <v>5000</v>
      </c>
      <c r="L85" s="21" t="s">
        <v>235</v>
      </c>
      <c r="M85" s="22">
        <f t="shared" si="87"/>
        <v>180</v>
      </c>
      <c r="N85" s="22">
        <v>3000</v>
      </c>
      <c r="O85" s="21" t="s">
        <v>236</v>
      </c>
      <c r="P85" s="22">
        <f t="shared" si="88"/>
        <v>24</v>
      </c>
      <c r="Q85" s="22">
        <v>800</v>
      </c>
      <c r="R85" s="21" t="s">
        <v>237</v>
      </c>
      <c r="S85" s="22">
        <f t="shared" si="89"/>
        <v>13.32</v>
      </c>
      <c r="T85" s="22">
        <v>1480</v>
      </c>
      <c r="U85" s="21" t="s">
        <v>238</v>
      </c>
      <c r="V85" s="22">
        <f t="shared" si="90"/>
        <v>0</v>
      </c>
      <c r="W85" s="22"/>
      <c r="X85" s="21"/>
    </row>
    <row r="86" s="5" customFormat="true" ht="71.25" customHeight="true" spans="1:24">
      <c r="A86" s="21" t="s">
        <v>239</v>
      </c>
      <c r="B86" s="22">
        <f t="shared" si="82"/>
        <v>1039.344</v>
      </c>
      <c r="C86" s="22">
        <f t="shared" si="83"/>
        <v>18050</v>
      </c>
      <c r="D86" s="22">
        <f t="shared" si="86"/>
        <v>0</v>
      </c>
      <c r="E86" s="22"/>
      <c r="F86" s="21"/>
      <c r="G86" s="22">
        <f t="shared" si="84"/>
        <v>0</v>
      </c>
      <c r="H86" s="22"/>
      <c r="I86" s="21"/>
      <c r="J86" s="22">
        <f t="shared" si="85"/>
        <v>840</v>
      </c>
      <c r="K86" s="22">
        <v>14000</v>
      </c>
      <c r="L86" s="21" t="s">
        <v>240</v>
      </c>
      <c r="M86" s="22">
        <f t="shared" si="87"/>
        <v>180</v>
      </c>
      <c r="N86" s="22">
        <v>3000</v>
      </c>
      <c r="O86" s="21" t="s">
        <v>241</v>
      </c>
      <c r="P86" s="22">
        <f t="shared" si="88"/>
        <v>9.3</v>
      </c>
      <c r="Q86" s="22">
        <v>310</v>
      </c>
      <c r="R86" s="21" t="s">
        <v>242</v>
      </c>
      <c r="S86" s="22">
        <f t="shared" si="89"/>
        <v>6.66</v>
      </c>
      <c r="T86" s="22">
        <v>740</v>
      </c>
      <c r="U86" s="21" t="s">
        <v>242</v>
      </c>
      <c r="V86" s="22">
        <f t="shared" si="90"/>
        <v>3.384</v>
      </c>
      <c r="W86" s="22">
        <v>1880</v>
      </c>
      <c r="X86" s="21" t="s">
        <v>242</v>
      </c>
    </row>
    <row r="87" s="5" customFormat="true" ht="71.25" customHeight="true" spans="1:24">
      <c r="A87" s="21" t="s">
        <v>243</v>
      </c>
      <c r="B87" s="22">
        <f t="shared" si="82"/>
        <v>782</v>
      </c>
      <c r="C87" s="22">
        <f t="shared" si="83"/>
        <v>17700</v>
      </c>
      <c r="D87" s="22">
        <f t="shared" si="86"/>
        <v>160</v>
      </c>
      <c r="E87" s="22">
        <v>2000</v>
      </c>
      <c r="F87" s="21" t="s">
        <v>244</v>
      </c>
      <c r="G87" s="22">
        <f t="shared" si="84"/>
        <v>64</v>
      </c>
      <c r="H87" s="22">
        <v>6400</v>
      </c>
      <c r="I87" s="21" t="s">
        <v>245</v>
      </c>
      <c r="J87" s="22">
        <f t="shared" si="85"/>
        <v>318</v>
      </c>
      <c r="K87" s="22">
        <v>5300</v>
      </c>
      <c r="L87" s="21" t="s">
        <v>246</v>
      </c>
      <c r="M87" s="22">
        <f t="shared" si="87"/>
        <v>240</v>
      </c>
      <c r="N87" s="22">
        <v>4000</v>
      </c>
      <c r="O87" s="21" t="s">
        <v>247</v>
      </c>
      <c r="P87" s="22">
        <f t="shared" ref="P87:P89" si="91">Q87*300/10000</f>
        <v>0</v>
      </c>
      <c r="Q87" s="22"/>
      <c r="R87" s="21"/>
      <c r="S87" s="22">
        <f t="shared" ref="S87:S89" si="92">T87*90/10000</f>
        <v>0</v>
      </c>
      <c r="T87" s="22"/>
      <c r="U87" s="21"/>
      <c r="V87" s="22">
        <f t="shared" ref="V87:V89" si="93">W87*18/10000</f>
        <v>0</v>
      </c>
      <c r="W87" s="22"/>
      <c r="X87" s="21"/>
    </row>
    <row r="88" s="5" customFormat="true" ht="37.5" customHeight="true" spans="1:24">
      <c r="A88" s="21" t="s">
        <v>248</v>
      </c>
      <c r="B88" s="22">
        <f t="shared" si="82"/>
        <v>1028</v>
      </c>
      <c r="C88" s="22">
        <f t="shared" si="83"/>
        <v>20700</v>
      </c>
      <c r="D88" s="22">
        <f t="shared" si="86"/>
        <v>424</v>
      </c>
      <c r="E88" s="22">
        <v>5300</v>
      </c>
      <c r="F88" s="21" t="s">
        <v>249</v>
      </c>
      <c r="G88" s="22">
        <f t="shared" si="84"/>
        <v>64</v>
      </c>
      <c r="H88" s="22">
        <v>6400</v>
      </c>
      <c r="I88" s="21" t="s">
        <v>250</v>
      </c>
      <c r="J88" s="22">
        <f t="shared" si="85"/>
        <v>540</v>
      </c>
      <c r="K88" s="22">
        <v>9000</v>
      </c>
      <c r="L88" s="21" t="s">
        <v>251</v>
      </c>
      <c r="M88" s="22">
        <f t="shared" si="87"/>
        <v>0</v>
      </c>
      <c r="N88" s="22"/>
      <c r="O88" s="21"/>
      <c r="P88" s="22">
        <f t="shared" si="91"/>
        <v>0</v>
      </c>
      <c r="Q88" s="22"/>
      <c r="R88" s="21"/>
      <c r="S88" s="22">
        <f t="shared" si="92"/>
        <v>0</v>
      </c>
      <c r="T88" s="22"/>
      <c r="U88" s="21"/>
      <c r="V88" s="22">
        <f t="shared" si="93"/>
        <v>0</v>
      </c>
      <c r="W88" s="22"/>
      <c r="X88" s="21"/>
    </row>
    <row r="89" s="5" customFormat="true" ht="60" customHeight="true" spans="1:24">
      <c r="A89" s="21" t="s">
        <v>252</v>
      </c>
      <c r="B89" s="22">
        <f t="shared" si="82"/>
        <v>556</v>
      </c>
      <c r="C89" s="22">
        <f t="shared" si="83"/>
        <v>14100</v>
      </c>
      <c r="D89" s="22">
        <f t="shared" si="86"/>
        <v>360</v>
      </c>
      <c r="E89" s="22">
        <v>4500</v>
      </c>
      <c r="F89" s="21" t="s">
        <v>253</v>
      </c>
      <c r="G89" s="22">
        <f t="shared" si="84"/>
        <v>76</v>
      </c>
      <c r="H89" s="22">
        <v>7600</v>
      </c>
      <c r="I89" s="21" t="s">
        <v>254</v>
      </c>
      <c r="J89" s="22">
        <f t="shared" si="85"/>
        <v>120</v>
      </c>
      <c r="K89" s="22">
        <v>2000</v>
      </c>
      <c r="L89" s="21" t="s">
        <v>255</v>
      </c>
      <c r="M89" s="22">
        <f t="shared" si="87"/>
        <v>0</v>
      </c>
      <c r="N89" s="22"/>
      <c r="O89" s="21"/>
      <c r="P89" s="22">
        <f t="shared" si="91"/>
        <v>0</v>
      </c>
      <c r="Q89" s="22"/>
      <c r="R89" s="21"/>
      <c r="S89" s="22">
        <f t="shared" si="92"/>
        <v>0</v>
      </c>
      <c r="T89" s="22"/>
      <c r="U89" s="21"/>
      <c r="V89" s="22">
        <f t="shared" si="93"/>
        <v>0</v>
      </c>
      <c r="W89" s="22"/>
      <c r="X89" s="21"/>
    </row>
    <row r="90" s="5" customFormat="true" ht="25.5" customHeight="true" spans="1:24">
      <c r="A90" s="21"/>
      <c r="B90" s="22"/>
      <c r="C90" s="22"/>
      <c r="D90" s="22">
        <f t="shared" ref="D90:D96" si="94">E90*800/10000</f>
        <v>0</v>
      </c>
      <c r="E90" s="22"/>
      <c r="F90" s="21"/>
      <c r="G90" s="22">
        <f t="shared" ref="G90:G96" si="95">H90*100/10000</f>
        <v>0</v>
      </c>
      <c r="H90" s="22"/>
      <c r="I90" s="21"/>
      <c r="J90" s="22">
        <f t="shared" ref="J90:J96" si="96">K90*600/10000</f>
        <v>0</v>
      </c>
      <c r="K90" s="22"/>
      <c r="L90" s="21"/>
      <c r="M90" s="22">
        <f t="shared" ref="M90:M96" si="97">N90*600/10000</f>
        <v>0</v>
      </c>
      <c r="N90" s="22"/>
      <c r="O90" s="21"/>
      <c r="P90" s="22">
        <f t="shared" ref="P90:P96" si="98">Q90*300/10000</f>
        <v>0</v>
      </c>
      <c r="Q90" s="22"/>
      <c r="R90" s="21"/>
      <c r="S90" s="22">
        <f t="shared" ref="S90:S96" si="99">T90*90/10000</f>
        <v>0</v>
      </c>
      <c r="T90" s="22"/>
      <c r="U90" s="21"/>
      <c r="V90" s="22">
        <f t="shared" ref="V90:V96" si="100">W90*18/10000</f>
        <v>0</v>
      </c>
      <c r="W90" s="21"/>
      <c r="X90" s="21"/>
    </row>
    <row r="91" s="1" customFormat="true" ht="37.5" customHeight="true" spans="1:24">
      <c r="A91" s="21" t="s">
        <v>256</v>
      </c>
      <c r="B91" s="37">
        <f>SUM(B92:B95)</f>
        <v>3746.526</v>
      </c>
      <c r="C91" s="22">
        <f>SUM(C92:C95)</f>
        <v>92930</v>
      </c>
      <c r="D91" s="22">
        <f>SUM(D92:D95)</f>
        <v>808</v>
      </c>
      <c r="E91" s="22">
        <f t="shared" ref="E91:L91" si="101">SUM(E92:E95)</f>
        <v>10100</v>
      </c>
      <c r="F91" s="22">
        <f t="shared" si="101"/>
        <v>0</v>
      </c>
      <c r="G91" s="22">
        <f t="shared" si="101"/>
        <v>350</v>
      </c>
      <c r="H91" s="22">
        <f t="shared" si="101"/>
        <v>35000</v>
      </c>
      <c r="I91" s="22">
        <f t="shared" si="101"/>
        <v>0</v>
      </c>
      <c r="J91" s="22">
        <f t="shared" si="101"/>
        <v>2118</v>
      </c>
      <c r="K91" s="22">
        <f t="shared" si="101"/>
        <v>35300</v>
      </c>
      <c r="L91" s="22">
        <f t="shared" si="101"/>
        <v>0</v>
      </c>
      <c r="M91" s="22">
        <f t="shared" ref="M91:X91" si="102">SUM(M92:M95)</f>
        <v>300</v>
      </c>
      <c r="N91" s="22">
        <f t="shared" si="102"/>
        <v>5000</v>
      </c>
      <c r="O91" s="22">
        <f t="shared" si="102"/>
        <v>0</v>
      </c>
      <c r="P91" s="22">
        <f t="shared" si="102"/>
        <v>137.1</v>
      </c>
      <c r="Q91" s="22">
        <f t="shared" si="102"/>
        <v>4570</v>
      </c>
      <c r="R91" s="22">
        <f t="shared" si="102"/>
        <v>0</v>
      </c>
      <c r="S91" s="22">
        <f t="shared" si="102"/>
        <v>26.64</v>
      </c>
      <c r="T91" s="22">
        <f t="shared" si="102"/>
        <v>2960</v>
      </c>
      <c r="U91" s="22">
        <f t="shared" si="102"/>
        <v>0</v>
      </c>
      <c r="V91" s="22">
        <f t="shared" si="102"/>
        <v>6.786</v>
      </c>
      <c r="W91" s="22">
        <f t="shared" si="102"/>
        <v>3770</v>
      </c>
      <c r="X91" s="22">
        <f t="shared" si="102"/>
        <v>0</v>
      </c>
    </row>
    <row r="92" s="1" customFormat="true" ht="60" customHeight="true" spans="1:24">
      <c r="A92" s="21" t="s">
        <v>257</v>
      </c>
      <c r="B92" s="22">
        <f t="shared" ref="B92:B95" si="103">D92+G92+J92+M92+P92+S92+V92</f>
        <v>1098</v>
      </c>
      <c r="C92" s="22">
        <f t="shared" ref="C92:C95" si="104">E92+H92+K92+N92+Q92+T92</f>
        <v>18300</v>
      </c>
      <c r="D92" s="22">
        <f t="shared" si="94"/>
        <v>0</v>
      </c>
      <c r="E92" s="22"/>
      <c r="F92" s="21"/>
      <c r="G92" s="22">
        <f t="shared" si="95"/>
        <v>0</v>
      </c>
      <c r="H92" s="22"/>
      <c r="I92" s="21"/>
      <c r="J92" s="22">
        <f t="shared" si="96"/>
        <v>1098</v>
      </c>
      <c r="K92" s="22">
        <v>18300</v>
      </c>
      <c r="L92" s="21" t="s">
        <v>258</v>
      </c>
      <c r="M92" s="22">
        <f t="shared" si="97"/>
        <v>0</v>
      </c>
      <c r="N92" s="22"/>
      <c r="O92" s="21"/>
      <c r="P92" s="22">
        <f t="shared" si="98"/>
        <v>0</v>
      </c>
      <c r="Q92" s="22"/>
      <c r="R92" s="21"/>
      <c r="S92" s="22">
        <f t="shared" si="99"/>
        <v>0</v>
      </c>
      <c r="T92" s="22"/>
      <c r="U92" s="21"/>
      <c r="V92" s="22">
        <f t="shared" si="100"/>
        <v>0</v>
      </c>
      <c r="W92" s="22"/>
      <c r="X92" s="21"/>
    </row>
    <row r="93" s="1" customFormat="true" ht="53.25" customHeight="true" spans="1:24">
      <c r="A93" s="21" t="s">
        <v>259</v>
      </c>
      <c r="B93" s="22">
        <f t="shared" si="103"/>
        <v>152</v>
      </c>
      <c r="C93" s="22">
        <f t="shared" si="104"/>
        <v>5200</v>
      </c>
      <c r="D93" s="22">
        <f t="shared" si="94"/>
        <v>0</v>
      </c>
      <c r="E93" s="23"/>
      <c r="F93" s="21"/>
      <c r="G93" s="22">
        <f t="shared" si="95"/>
        <v>32</v>
      </c>
      <c r="H93" s="22">
        <v>3200</v>
      </c>
      <c r="I93" s="21" t="s">
        <v>260</v>
      </c>
      <c r="J93" s="22">
        <f t="shared" si="96"/>
        <v>120</v>
      </c>
      <c r="K93" s="22">
        <v>2000</v>
      </c>
      <c r="L93" s="21" t="s">
        <v>261</v>
      </c>
      <c r="M93" s="22">
        <f t="shared" si="97"/>
        <v>0</v>
      </c>
      <c r="N93" s="22"/>
      <c r="O93" s="21"/>
      <c r="P93" s="22">
        <f t="shared" si="98"/>
        <v>0</v>
      </c>
      <c r="Q93" s="22"/>
      <c r="R93" s="21"/>
      <c r="S93" s="22">
        <f t="shared" si="99"/>
        <v>0</v>
      </c>
      <c r="T93" s="22"/>
      <c r="U93" s="21"/>
      <c r="V93" s="22">
        <f t="shared" si="100"/>
        <v>0</v>
      </c>
      <c r="W93" s="22"/>
      <c r="X93" s="21"/>
    </row>
    <row r="94" s="1" customFormat="true" ht="60" customHeight="true" spans="1:24">
      <c r="A94" s="21" t="s">
        <v>262</v>
      </c>
      <c r="B94" s="22">
        <f t="shared" si="103"/>
        <v>1165.87</v>
      </c>
      <c r="C94" s="22">
        <f t="shared" si="104"/>
        <v>33360</v>
      </c>
      <c r="D94" s="22">
        <f t="shared" si="94"/>
        <v>656</v>
      </c>
      <c r="E94" s="22">
        <v>8200</v>
      </c>
      <c r="F94" s="21" t="s">
        <v>263</v>
      </c>
      <c r="G94" s="22">
        <f t="shared" si="95"/>
        <v>191</v>
      </c>
      <c r="H94" s="22">
        <v>19100</v>
      </c>
      <c r="I94" s="21" t="s">
        <v>264</v>
      </c>
      <c r="J94" s="22">
        <f t="shared" si="96"/>
        <v>180</v>
      </c>
      <c r="K94" s="22">
        <v>3000</v>
      </c>
      <c r="L94" s="21" t="s">
        <v>265</v>
      </c>
      <c r="M94" s="22">
        <f t="shared" si="97"/>
        <v>120</v>
      </c>
      <c r="N94" s="22">
        <v>2000</v>
      </c>
      <c r="O94" s="21" t="s">
        <v>266</v>
      </c>
      <c r="P94" s="22">
        <f t="shared" si="98"/>
        <v>9.6</v>
      </c>
      <c r="Q94" s="22">
        <v>320</v>
      </c>
      <c r="R94" s="21" t="s">
        <v>267</v>
      </c>
      <c r="S94" s="22">
        <f t="shared" si="99"/>
        <v>6.66</v>
      </c>
      <c r="T94" s="22">
        <v>740</v>
      </c>
      <c r="U94" s="21" t="s">
        <v>268</v>
      </c>
      <c r="V94" s="22">
        <f t="shared" si="100"/>
        <v>2.61</v>
      </c>
      <c r="W94" s="22">
        <v>1450</v>
      </c>
      <c r="X94" s="21" t="s">
        <v>268</v>
      </c>
    </row>
    <row r="95" s="1" customFormat="true" ht="69.75" customHeight="true" spans="1:24">
      <c r="A95" s="21" t="s">
        <v>269</v>
      </c>
      <c r="B95" s="22">
        <f t="shared" si="103"/>
        <v>1330.656</v>
      </c>
      <c r="C95" s="22">
        <f t="shared" si="104"/>
        <v>36070</v>
      </c>
      <c r="D95" s="22">
        <f t="shared" si="94"/>
        <v>152</v>
      </c>
      <c r="E95" s="22">
        <v>1900</v>
      </c>
      <c r="F95" s="21" t="s">
        <v>270</v>
      </c>
      <c r="G95" s="22">
        <f t="shared" si="95"/>
        <v>127</v>
      </c>
      <c r="H95" s="22">
        <v>12700</v>
      </c>
      <c r="I95" s="21" t="s">
        <v>271</v>
      </c>
      <c r="J95" s="22">
        <f t="shared" si="96"/>
        <v>720</v>
      </c>
      <c r="K95" s="22">
        <v>12000</v>
      </c>
      <c r="L95" s="21" t="s">
        <v>272</v>
      </c>
      <c r="M95" s="22">
        <f t="shared" si="97"/>
        <v>180</v>
      </c>
      <c r="N95" s="22">
        <v>3000</v>
      </c>
      <c r="O95" s="21" t="s">
        <v>273</v>
      </c>
      <c r="P95" s="22">
        <f t="shared" si="98"/>
        <v>127.5</v>
      </c>
      <c r="Q95" s="22">
        <v>4250</v>
      </c>
      <c r="R95" s="21" t="s">
        <v>274</v>
      </c>
      <c r="S95" s="22">
        <f t="shared" si="99"/>
        <v>19.98</v>
      </c>
      <c r="T95" s="22">
        <v>2220</v>
      </c>
      <c r="U95" s="21" t="s">
        <v>274</v>
      </c>
      <c r="V95" s="22">
        <f t="shared" si="100"/>
        <v>4.176</v>
      </c>
      <c r="W95" s="22">
        <v>2320</v>
      </c>
      <c r="X95" s="21" t="s">
        <v>274</v>
      </c>
    </row>
    <row r="96" s="1" customFormat="true" ht="25.5" customHeight="true" spans="1:24">
      <c r="A96" s="21"/>
      <c r="B96" s="22"/>
      <c r="C96" s="22"/>
      <c r="D96" s="22">
        <f t="shared" si="94"/>
        <v>0</v>
      </c>
      <c r="E96" s="23"/>
      <c r="F96" s="21"/>
      <c r="G96" s="22">
        <f t="shared" si="95"/>
        <v>0</v>
      </c>
      <c r="H96" s="22"/>
      <c r="I96" s="21"/>
      <c r="J96" s="22">
        <f t="shared" si="96"/>
        <v>0</v>
      </c>
      <c r="K96" s="22"/>
      <c r="L96" s="21"/>
      <c r="M96" s="22">
        <f t="shared" si="97"/>
        <v>0</v>
      </c>
      <c r="N96" s="22"/>
      <c r="O96" s="21"/>
      <c r="P96" s="22">
        <f t="shared" si="98"/>
        <v>0</v>
      </c>
      <c r="Q96" s="22"/>
      <c r="R96" s="21"/>
      <c r="S96" s="22">
        <f t="shared" si="99"/>
        <v>0</v>
      </c>
      <c r="T96" s="22"/>
      <c r="U96" s="21"/>
      <c r="V96" s="22">
        <f t="shared" si="100"/>
        <v>0</v>
      </c>
      <c r="W96" s="22"/>
      <c r="X96" s="21"/>
    </row>
    <row r="97" s="1" customFormat="true" ht="37.5" customHeight="true" spans="1:24">
      <c r="A97" s="21" t="s">
        <v>275</v>
      </c>
      <c r="B97" s="22">
        <f>SUM(B98:B103)</f>
        <v>4699.83</v>
      </c>
      <c r="C97" s="22">
        <f t="shared" ref="C97:X97" si="105">SUM(C98:C103)</f>
        <v>140400</v>
      </c>
      <c r="D97" s="22">
        <f t="shared" si="105"/>
        <v>432</v>
      </c>
      <c r="E97" s="22">
        <f t="shared" ref="E97:M97" si="106">SUM(E98:E103)</f>
        <v>5400</v>
      </c>
      <c r="F97" s="22">
        <f t="shared" si="106"/>
        <v>0</v>
      </c>
      <c r="G97" s="22">
        <f t="shared" si="106"/>
        <v>744</v>
      </c>
      <c r="H97" s="22">
        <f t="shared" si="106"/>
        <v>74400</v>
      </c>
      <c r="I97" s="22">
        <f t="shared" si="106"/>
        <v>0</v>
      </c>
      <c r="J97" s="22">
        <f t="shared" si="106"/>
        <v>2916</v>
      </c>
      <c r="K97" s="22">
        <f t="shared" si="106"/>
        <v>48600</v>
      </c>
      <c r="L97" s="22">
        <f t="shared" si="106"/>
        <v>0</v>
      </c>
      <c r="M97" s="22">
        <f t="shared" si="106"/>
        <v>480</v>
      </c>
      <c r="N97" s="22">
        <f t="shared" si="105"/>
        <v>8000</v>
      </c>
      <c r="O97" s="22">
        <f t="shared" si="105"/>
        <v>0</v>
      </c>
      <c r="P97" s="22">
        <f t="shared" si="105"/>
        <v>120</v>
      </c>
      <c r="Q97" s="22">
        <f t="shared" si="105"/>
        <v>4000</v>
      </c>
      <c r="R97" s="22">
        <f t="shared" si="105"/>
        <v>0</v>
      </c>
      <c r="S97" s="22">
        <f t="shared" si="105"/>
        <v>0</v>
      </c>
      <c r="T97" s="22">
        <f t="shared" si="105"/>
        <v>0</v>
      </c>
      <c r="U97" s="22">
        <f t="shared" si="105"/>
        <v>0</v>
      </c>
      <c r="V97" s="22">
        <f t="shared" si="105"/>
        <v>7.83</v>
      </c>
      <c r="W97" s="22">
        <f t="shared" si="105"/>
        <v>4350</v>
      </c>
      <c r="X97" s="22">
        <f t="shared" si="105"/>
        <v>0</v>
      </c>
    </row>
    <row r="98" s="1" customFormat="true" ht="37.5" customHeight="true" spans="1:24">
      <c r="A98" s="24" t="s">
        <v>276</v>
      </c>
      <c r="B98" s="23">
        <f t="shared" ref="B98:B103" si="107">D98+G98+J98+M98+P98+S98+V98</f>
        <v>180</v>
      </c>
      <c r="C98" s="23">
        <f t="shared" ref="C98:C103" si="108">E98+H98+K98+N98+Q98+T98</f>
        <v>3000</v>
      </c>
      <c r="D98" s="23">
        <f t="shared" ref="D98:D103" si="109">E98*800/10000</f>
        <v>0</v>
      </c>
      <c r="E98" s="23"/>
      <c r="F98" s="24"/>
      <c r="G98" s="23">
        <f t="shared" ref="G98:G103" si="110">H98*100/10000</f>
        <v>0</v>
      </c>
      <c r="H98" s="23"/>
      <c r="I98" s="24"/>
      <c r="J98" s="23">
        <f t="shared" ref="J98:J103" si="111">K98*600/10000</f>
        <v>180</v>
      </c>
      <c r="K98" s="22">
        <v>3000</v>
      </c>
      <c r="L98" s="24" t="s">
        <v>277</v>
      </c>
      <c r="M98" s="23">
        <f t="shared" ref="M98:M103" si="112">N98*600/10000</f>
        <v>0</v>
      </c>
      <c r="N98" s="23"/>
      <c r="O98" s="24"/>
      <c r="P98" s="23"/>
      <c r="Q98" s="23"/>
      <c r="R98" s="24"/>
      <c r="S98" s="23">
        <f t="shared" ref="S98:S103" si="113">T98*90/10000</f>
        <v>0</v>
      </c>
      <c r="T98" s="23"/>
      <c r="U98" s="24"/>
      <c r="V98" s="23">
        <f t="shared" ref="V98:V103" si="114">W98*18/10000</f>
        <v>0</v>
      </c>
      <c r="W98" s="23"/>
      <c r="X98" s="24"/>
    </row>
    <row r="99" s="1" customFormat="true" ht="54" customHeight="true" spans="1:24">
      <c r="A99" s="21" t="s">
        <v>278</v>
      </c>
      <c r="B99" s="22">
        <f t="shared" si="107"/>
        <v>975.83</v>
      </c>
      <c r="C99" s="22">
        <f t="shared" si="108"/>
        <v>23200</v>
      </c>
      <c r="D99" s="22">
        <f t="shared" si="109"/>
        <v>64</v>
      </c>
      <c r="E99" s="22">
        <v>800</v>
      </c>
      <c r="F99" s="21" t="s">
        <v>279</v>
      </c>
      <c r="G99" s="22">
        <f t="shared" si="110"/>
        <v>64</v>
      </c>
      <c r="H99" s="22">
        <v>6400</v>
      </c>
      <c r="I99" s="21" t="s">
        <v>280</v>
      </c>
      <c r="J99" s="22">
        <f t="shared" si="111"/>
        <v>720</v>
      </c>
      <c r="K99" s="22">
        <v>12000</v>
      </c>
      <c r="L99" s="21" t="s">
        <v>281</v>
      </c>
      <c r="M99" s="22">
        <f t="shared" si="112"/>
        <v>0</v>
      </c>
      <c r="N99" s="22"/>
      <c r="O99" s="21"/>
      <c r="P99" s="22">
        <f>Q99*300/10000</f>
        <v>120</v>
      </c>
      <c r="Q99" s="22">
        <v>4000</v>
      </c>
      <c r="R99" s="21" t="s">
        <v>282</v>
      </c>
      <c r="S99" s="22">
        <f t="shared" si="113"/>
        <v>0</v>
      </c>
      <c r="T99" s="22"/>
      <c r="U99" s="21"/>
      <c r="V99" s="22">
        <f t="shared" si="114"/>
        <v>7.83</v>
      </c>
      <c r="W99" s="22">
        <v>4350</v>
      </c>
      <c r="X99" s="21" t="s">
        <v>279</v>
      </c>
    </row>
    <row r="100" s="1" customFormat="true" ht="37.5" customHeight="true" spans="1:24">
      <c r="A100" s="21" t="s">
        <v>283</v>
      </c>
      <c r="B100" s="22">
        <f t="shared" si="107"/>
        <v>1420</v>
      </c>
      <c r="C100" s="22">
        <f t="shared" si="108"/>
        <v>28500</v>
      </c>
      <c r="D100" s="22">
        <f t="shared" si="109"/>
        <v>120</v>
      </c>
      <c r="E100" s="22">
        <v>1500</v>
      </c>
      <c r="F100" s="21" t="s">
        <v>284</v>
      </c>
      <c r="G100" s="22">
        <f t="shared" si="110"/>
        <v>64</v>
      </c>
      <c r="H100" s="22">
        <v>6400</v>
      </c>
      <c r="I100" s="21" t="s">
        <v>285</v>
      </c>
      <c r="J100" s="22">
        <f t="shared" si="111"/>
        <v>996</v>
      </c>
      <c r="K100" s="22">
        <v>16600</v>
      </c>
      <c r="L100" s="21" t="s">
        <v>286</v>
      </c>
      <c r="M100" s="22">
        <f t="shared" si="112"/>
        <v>240</v>
      </c>
      <c r="N100" s="22">
        <v>4000</v>
      </c>
      <c r="O100" s="21" t="s">
        <v>287</v>
      </c>
      <c r="P100" s="22"/>
      <c r="Q100" s="22"/>
      <c r="R100" s="21"/>
      <c r="S100" s="22">
        <f t="shared" si="113"/>
        <v>0</v>
      </c>
      <c r="T100" s="22"/>
      <c r="U100" s="21"/>
      <c r="V100" s="22">
        <f t="shared" si="114"/>
        <v>0</v>
      </c>
      <c r="W100" s="22"/>
      <c r="X100" s="21"/>
    </row>
    <row r="101" s="1" customFormat="true" ht="63" customHeight="true" spans="1:24">
      <c r="A101" s="21" t="s">
        <v>288</v>
      </c>
      <c r="B101" s="22">
        <f t="shared" si="107"/>
        <v>978</v>
      </c>
      <c r="C101" s="22">
        <f t="shared" si="108"/>
        <v>42800</v>
      </c>
      <c r="D101" s="22">
        <f t="shared" si="109"/>
        <v>0</v>
      </c>
      <c r="E101" s="22"/>
      <c r="F101" s="21"/>
      <c r="G101" s="22">
        <f t="shared" si="110"/>
        <v>318</v>
      </c>
      <c r="H101" s="22">
        <v>31800</v>
      </c>
      <c r="I101" s="21" t="s">
        <v>289</v>
      </c>
      <c r="J101" s="22">
        <f t="shared" si="111"/>
        <v>600</v>
      </c>
      <c r="K101" s="22">
        <v>10000</v>
      </c>
      <c r="L101" s="21" t="s">
        <v>290</v>
      </c>
      <c r="M101" s="22">
        <f t="shared" si="112"/>
        <v>60</v>
      </c>
      <c r="N101" s="22">
        <v>1000</v>
      </c>
      <c r="O101" s="21" t="s">
        <v>291</v>
      </c>
      <c r="P101" s="22"/>
      <c r="Q101" s="22"/>
      <c r="R101" s="21"/>
      <c r="S101" s="22">
        <f t="shared" si="113"/>
        <v>0</v>
      </c>
      <c r="T101" s="22"/>
      <c r="U101" s="21"/>
      <c r="V101" s="22">
        <f t="shared" si="114"/>
        <v>0</v>
      </c>
      <c r="W101" s="22"/>
      <c r="X101" s="21"/>
    </row>
    <row r="102" s="1" customFormat="true" ht="52.5" customHeight="true" spans="1:24">
      <c r="A102" s="21" t="s">
        <v>292</v>
      </c>
      <c r="B102" s="22">
        <f t="shared" si="107"/>
        <v>595</v>
      </c>
      <c r="C102" s="22">
        <f t="shared" si="108"/>
        <v>23900</v>
      </c>
      <c r="D102" s="22">
        <f t="shared" si="109"/>
        <v>64</v>
      </c>
      <c r="E102" s="22">
        <v>800</v>
      </c>
      <c r="F102" s="21" t="s">
        <v>293</v>
      </c>
      <c r="G102" s="22">
        <f t="shared" si="110"/>
        <v>171</v>
      </c>
      <c r="H102" s="22">
        <v>17100</v>
      </c>
      <c r="I102" s="21" t="s">
        <v>294</v>
      </c>
      <c r="J102" s="22">
        <f t="shared" si="111"/>
        <v>180</v>
      </c>
      <c r="K102" s="22">
        <v>3000</v>
      </c>
      <c r="L102" s="21" t="s">
        <v>295</v>
      </c>
      <c r="M102" s="22">
        <f t="shared" si="112"/>
        <v>180</v>
      </c>
      <c r="N102" s="22">
        <v>3000</v>
      </c>
      <c r="O102" s="21" t="s">
        <v>296</v>
      </c>
      <c r="P102" s="22"/>
      <c r="Q102" s="22"/>
      <c r="R102" s="21"/>
      <c r="S102" s="22">
        <f t="shared" si="113"/>
        <v>0</v>
      </c>
      <c r="T102" s="22"/>
      <c r="U102" s="21"/>
      <c r="V102" s="22">
        <f t="shared" si="114"/>
        <v>0</v>
      </c>
      <c r="W102" s="22"/>
      <c r="X102" s="21"/>
    </row>
    <row r="103" s="1" customFormat="true" ht="63" customHeight="true" spans="1:24">
      <c r="A103" s="24" t="s">
        <v>297</v>
      </c>
      <c r="B103" s="23">
        <f t="shared" si="107"/>
        <v>551</v>
      </c>
      <c r="C103" s="23">
        <f t="shared" si="108"/>
        <v>19000</v>
      </c>
      <c r="D103" s="23">
        <f t="shared" si="109"/>
        <v>184</v>
      </c>
      <c r="E103" s="22">
        <v>2300</v>
      </c>
      <c r="F103" s="24" t="s">
        <v>298</v>
      </c>
      <c r="G103" s="23">
        <f t="shared" si="110"/>
        <v>127</v>
      </c>
      <c r="H103" s="22">
        <v>12700</v>
      </c>
      <c r="I103" s="24" t="s">
        <v>299</v>
      </c>
      <c r="J103" s="23">
        <f t="shared" si="111"/>
        <v>240</v>
      </c>
      <c r="K103" s="22">
        <v>4000</v>
      </c>
      <c r="L103" s="24" t="s">
        <v>300</v>
      </c>
      <c r="M103" s="23">
        <f t="shared" si="112"/>
        <v>0</v>
      </c>
      <c r="N103" s="23"/>
      <c r="O103" s="24"/>
      <c r="P103" s="23"/>
      <c r="Q103" s="23"/>
      <c r="R103" s="24"/>
      <c r="S103" s="23">
        <f t="shared" si="113"/>
        <v>0</v>
      </c>
      <c r="T103" s="23"/>
      <c r="U103" s="24"/>
      <c r="V103" s="23">
        <f t="shared" si="114"/>
        <v>0</v>
      </c>
      <c r="W103" s="23"/>
      <c r="X103" s="24"/>
    </row>
    <row r="104" s="1" customFormat="true" ht="25.5" customHeight="true" spans="1:24">
      <c r="A104" s="24"/>
      <c r="B104" s="23"/>
      <c r="C104" s="23"/>
      <c r="D104" s="23"/>
      <c r="E104" s="23"/>
      <c r="F104" s="24"/>
      <c r="G104" s="23"/>
      <c r="H104" s="23"/>
      <c r="I104" s="24"/>
      <c r="J104" s="23"/>
      <c r="K104" s="22"/>
      <c r="L104" s="24"/>
      <c r="M104" s="23"/>
      <c r="N104" s="23"/>
      <c r="O104" s="24"/>
      <c r="P104" s="23"/>
      <c r="Q104" s="23"/>
      <c r="R104" s="24"/>
      <c r="S104" s="23"/>
      <c r="T104" s="23"/>
      <c r="U104" s="24"/>
      <c r="V104" s="23"/>
      <c r="W104" s="23"/>
      <c r="X104" s="24"/>
    </row>
    <row r="105" s="9" customFormat="true" ht="60" customHeight="true" spans="1:24">
      <c r="A105" s="25" t="s">
        <v>301</v>
      </c>
      <c r="B105" s="26">
        <f t="shared" ref="B105:X105" si="115">B106+B116+B126+B131+B135+B140</f>
        <v>18564</v>
      </c>
      <c r="C105" s="26">
        <f t="shared" si="115"/>
        <v>574700</v>
      </c>
      <c r="D105" s="26">
        <f t="shared" si="115"/>
        <v>9200</v>
      </c>
      <c r="E105" s="26">
        <f t="shared" si="115"/>
        <v>115000</v>
      </c>
      <c r="F105" s="26">
        <f t="shared" si="115"/>
        <v>0</v>
      </c>
      <c r="G105" s="26">
        <f t="shared" si="115"/>
        <v>3250</v>
      </c>
      <c r="H105" s="26">
        <f t="shared" si="115"/>
        <v>325000</v>
      </c>
      <c r="I105" s="26">
        <f t="shared" si="115"/>
        <v>0</v>
      </c>
      <c r="J105" s="26">
        <f t="shared" si="115"/>
        <v>4500</v>
      </c>
      <c r="K105" s="26">
        <f t="shared" si="115"/>
        <v>75000</v>
      </c>
      <c r="L105" s="26">
        <f t="shared" si="115"/>
        <v>0</v>
      </c>
      <c r="M105" s="26">
        <f t="shared" si="115"/>
        <v>0</v>
      </c>
      <c r="N105" s="26">
        <f t="shared" si="115"/>
        <v>0</v>
      </c>
      <c r="O105" s="26">
        <f t="shared" si="115"/>
        <v>0</v>
      </c>
      <c r="P105" s="26">
        <f t="shared" si="115"/>
        <v>1200</v>
      </c>
      <c r="Q105" s="26">
        <f t="shared" si="115"/>
        <v>40000</v>
      </c>
      <c r="R105" s="26">
        <f t="shared" si="115"/>
        <v>0</v>
      </c>
      <c r="S105" s="26">
        <f t="shared" si="115"/>
        <v>360</v>
      </c>
      <c r="T105" s="26">
        <f t="shared" si="115"/>
        <v>40000</v>
      </c>
      <c r="U105" s="26">
        <f t="shared" si="115"/>
        <v>0</v>
      </c>
      <c r="V105" s="26">
        <f t="shared" si="115"/>
        <v>54</v>
      </c>
      <c r="W105" s="26">
        <f t="shared" si="115"/>
        <v>30000</v>
      </c>
      <c r="X105" s="26">
        <f t="shared" si="115"/>
        <v>0</v>
      </c>
    </row>
    <row r="106" s="10" customFormat="true" ht="37.5" customHeight="true" spans="1:24">
      <c r="A106" s="21" t="s">
        <v>302</v>
      </c>
      <c r="B106" s="22">
        <f t="shared" ref="B106:L106" si="116">SUM(B107:B114)</f>
        <v>6593.4</v>
      </c>
      <c r="C106" s="22">
        <f t="shared" si="116"/>
        <v>200440</v>
      </c>
      <c r="D106" s="22">
        <f t="shared" si="116"/>
        <v>2643.2</v>
      </c>
      <c r="E106" s="22">
        <f t="shared" si="116"/>
        <v>33040</v>
      </c>
      <c r="F106" s="22">
        <f t="shared" si="116"/>
        <v>0</v>
      </c>
      <c r="G106" s="22">
        <f t="shared" si="116"/>
        <v>1090</v>
      </c>
      <c r="H106" s="22">
        <f t="shared" si="116"/>
        <v>109000</v>
      </c>
      <c r="I106" s="22">
        <f t="shared" si="116"/>
        <v>0</v>
      </c>
      <c r="J106" s="22">
        <f t="shared" si="116"/>
        <v>1890</v>
      </c>
      <c r="K106" s="22">
        <f t="shared" si="116"/>
        <v>31500</v>
      </c>
      <c r="L106" s="22">
        <f t="shared" si="116"/>
        <v>0</v>
      </c>
      <c r="M106" s="22"/>
      <c r="N106" s="22"/>
      <c r="O106" s="22"/>
      <c r="P106" s="22">
        <f>SUM(P107:P114)</f>
        <v>702</v>
      </c>
      <c r="Q106" s="22">
        <f>SUM(Q107:Q114)</f>
        <v>23400</v>
      </c>
      <c r="R106" s="22">
        <f>SUM(R107:R116)</f>
        <v>0</v>
      </c>
      <c r="S106" s="22">
        <f t="shared" ref="S106:X106" si="117">SUM(S107:S114)</f>
        <v>214.2</v>
      </c>
      <c r="T106" s="22">
        <f t="shared" si="117"/>
        <v>23800</v>
      </c>
      <c r="U106" s="22">
        <f t="shared" si="117"/>
        <v>0</v>
      </c>
      <c r="V106" s="22">
        <f t="shared" si="117"/>
        <v>54</v>
      </c>
      <c r="W106" s="22">
        <f t="shared" si="117"/>
        <v>30000</v>
      </c>
      <c r="X106" s="22">
        <f t="shared" si="117"/>
        <v>0</v>
      </c>
    </row>
    <row r="107" s="11" customFormat="true" ht="60" customHeight="true" spans="1:24">
      <c r="A107" s="38" t="s">
        <v>303</v>
      </c>
      <c r="B107" s="22">
        <f>D107+G107+J107+M107+P107+S107+V107</f>
        <v>1160.64</v>
      </c>
      <c r="C107" s="22">
        <f t="shared" ref="C107:C109" si="118">E107+H107+K107+N107+Q107+T107</f>
        <v>27650</v>
      </c>
      <c r="D107" s="22">
        <f>E107*800/10000</f>
        <v>576</v>
      </c>
      <c r="E107" s="42">
        <v>7200</v>
      </c>
      <c r="F107" s="38" t="s">
        <v>304</v>
      </c>
      <c r="G107" s="22">
        <f>H107*100/10000</f>
        <v>120</v>
      </c>
      <c r="H107" s="42">
        <v>12000</v>
      </c>
      <c r="I107" s="38" t="s">
        <v>305</v>
      </c>
      <c r="J107" s="22">
        <f>K107*600/10000</f>
        <v>450</v>
      </c>
      <c r="K107" s="42">
        <v>7500</v>
      </c>
      <c r="L107" s="38" t="s">
        <v>306</v>
      </c>
      <c r="M107" s="22"/>
      <c r="N107" s="42"/>
      <c r="O107" s="38"/>
      <c r="P107" s="37">
        <f t="shared" ref="P107:P114" si="119">Q107*300/10000</f>
        <v>8.7</v>
      </c>
      <c r="Q107" s="42">
        <v>290</v>
      </c>
      <c r="R107" s="38" t="s">
        <v>307</v>
      </c>
      <c r="S107" s="22">
        <f t="shared" ref="S107:S113" si="120">T107*90/10000</f>
        <v>5.94</v>
      </c>
      <c r="T107" s="42">
        <v>660</v>
      </c>
      <c r="U107" s="38" t="s">
        <v>308</v>
      </c>
      <c r="V107" s="22">
        <f t="shared" ref="V107:V113" si="121">W107*18/10000</f>
        <v>0</v>
      </c>
      <c r="W107" s="42"/>
      <c r="X107" s="38"/>
    </row>
    <row r="108" s="11" customFormat="true" ht="60" customHeight="true" spans="1:24">
      <c r="A108" s="38" t="s">
        <v>309</v>
      </c>
      <c r="B108" s="22">
        <f t="shared" ref="B108:B114" si="122">D108+G108+J108+M108+P108+S108+V108</f>
        <v>1170.56</v>
      </c>
      <c r="C108" s="22">
        <f t="shared" si="118"/>
        <v>51740</v>
      </c>
      <c r="D108" s="22">
        <f t="shared" ref="D108:D114" si="123">E108*800/10000</f>
        <v>432</v>
      </c>
      <c r="E108" s="42">
        <v>5400</v>
      </c>
      <c r="F108" s="38" t="s">
        <v>310</v>
      </c>
      <c r="G108" s="22">
        <f t="shared" ref="G108:G113" si="124">H108*100/10000</f>
        <v>380</v>
      </c>
      <c r="H108" s="42">
        <v>38000</v>
      </c>
      <c r="I108" s="38" t="s">
        <v>310</v>
      </c>
      <c r="J108" s="22">
        <f t="shared" ref="J108:J113" si="125">K108*600/10000</f>
        <v>300</v>
      </c>
      <c r="K108" s="42">
        <v>5000</v>
      </c>
      <c r="L108" s="38" t="s">
        <v>311</v>
      </c>
      <c r="M108" s="22"/>
      <c r="N108" s="42"/>
      <c r="O108" s="38"/>
      <c r="P108" s="22">
        <f t="shared" si="119"/>
        <v>15</v>
      </c>
      <c r="Q108" s="42">
        <v>500</v>
      </c>
      <c r="R108" s="38" t="s">
        <v>312</v>
      </c>
      <c r="S108" s="22">
        <f t="shared" si="120"/>
        <v>25.56</v>
      </c>
      <c r="T108" s="42">
        <v>2840</v>
      </c>
      <c r="U108" s="38" t="s">
        <v>312</v>
      </c>
      <c r="V108" s="22">
        <f t="shared" si="121"/>
        <v>18</v>
      </c>
      <c r="W108" s="42">
        <v>10000</v>
      </c>
      <c r="X108" s="38" t="s">
        <v>312</v>
      </c>
    </row>
    <row r="109" s="11" customFormat="true" ht="60" customHeight="true" spans="1:24">
      <c r="A109" s="38" t="s">
        <v>313</v>
      </c>
      <c r="B109" s="22">
        <f t="shared" si="122"/>
        <v>1097.3</v>
      </c>
      <c r="C109" s="22">
        <f t="shared" si="118"/>
        <v>51610</v>
      </c>
      <c r="D109" s="22">
        <f t="shared" si="123"/>
        <v>240</v>
      </c>
      <c r="E109" s="42">
        <v>3000</v>
      </c>
      <c r="F109" s="38" t="s">
        <v>314</v>
      </c>
      <c r="G109" s="22">
        <f t="shared" si="124"/>
        <v>380</v>
      </c>
      <c r="H109" s="42">
        <v>38000</v>
      </c>
      <c r="I109" s="38" t="s">
        <v>315</v>
      </c>
      <c r="J109" s="22">
        <f t="shared" si="125"/>
        <v>318</v>
      </c>
      <c r="K109" s="42">
        <v>5300</v>
      </c>
      <c r="L109" s="38" t="s">
        <v>316</v>
      </c>
      <c r="M109" s="22"/>
      <c r="N109" s="42"/>
      <c r="O109" s="38"/>
      <c r="P109" s="22">
        <f t="shared" si="119"/>
        <v>159.3</v>
      </c>
      <c r="Q109" s="42">
        <v>5310</v>
      </c>
      <c r="R109" s="38" t="s">
        <v>317</v>
      </c>
      <c r="S109" s="22">
        <f t="shared" si="120"/>
        <v>0</v>
      </c>
      <c r="T109" s="42"/>
      <c r="U109" s="38"/>
      <c r="V109" s="22">
        <f t="shared" si="121"/>
        <v>0</v>
      </c>
      <c r="W109" s="42"/>
      <c r="X109" s="38"/>
    </row>
    <row r="110" s="11" customFormat="true" ht="70.5" customHeight="true" spans="1:24">
      <c r="A110" s="38" t="s">
        <v>318</v>
      </c>
      <c r="B110" s="22">
        <f t="shared" si="122"/>
        <v>1335.7</v>
      </c>
      <c r="C110" s="22">
        <f>E110+H110+K110+N110+Q110</f>
        <v>32600</v>
      </c>
      <c r="D110" s="22">
        <f t="shared" si="123"/>
        <v>360</v>
      </c>
      <c r="E110" s="42">
        <v>4500</v>
      </c>
      <c r="F110" s="38" t="s">
        <v>319</v>
      </c>
      <c r="G110" s="22">
        <f t="shared" si="124"/>
        <v>100</v>
      </c>
      <c r="H110" s="42">
        <v>10000</v>
      </c>
      <c r="I110" s="38" t="s">
        <v>319</v>
      </c>
      <c r="J110" s="22">
        <f t="shared" si="125"/>
        <v>228</v>
      </c>
      <c r="K110" s="42">
        <v>3800</v>
      </c>
      <c r="L110" s="38" t="s">
        <v>320</v>
      </c>
      <c r="M110" s="22"/>
      <c r="N110" s="42"/>
      <c r="O110" s="38"/>
      <c r="P110" s="22">
        <f t="shared" si="119"/>
        <v>429</v>
      </c>
      <c r="Q110" s="42">
        <v>14300</v>
      </c>
      <c r="R110" s="38" t="s">
        <v>321</v>
      </c>
      <c r="S110" s="22">
        <f t="shared" si="120"/>
        <v>182.7</v>
      </c>
      <c r="T110" s="42">
        <v>20300</v>
      </c>
      <c r="U110" s="38" t="s">
        <v>321</v>
      </c>
      <c r="V110" s="22">
        <f t="shared" si="121"/>
        <v>36</v>
      </c>
      <c r="W110" s="41">
        <v>20000</v>
      </c>
      <c r="X110" s="38" t="s">
        <v>321</v>
      </c>
    </row>
    <row r="111" s="11" customFormat="true" ht="42" customHeight="true" spans="1:24">
      <c r="A111" s="38" t="s">
        <v>322</v>
      </c>
      <c r="B111" s="22">
        <f t="shared" si="122"/>
        <v>438.8</v>
      </c>
      <c r="C111" s="22">
        <f t="shared" ref="C111:C114" si="126">E111+H111+K111+N111+Q111+T111</f>
        <v>5960</v>
      </c>
      <c r="D111" s="22">
        <f t="shared" si="123"/>
        <v>324.8</v>
      </c>
      <c r="E111" s="42">
        <v>4060</v>
      </c>
      <c r="F111" s="38" t="s">
        <v>323</v>
      </c>
      <c r="G111" s="22">
        <f t="shared" si="124"/>
        <v>0</v>
      </c>
      <c r="H111" s="42"/>
      <c r="I111" s="38"/>
      <c r="J111" s="22">
        <f t="shared" si="125"/>
        <v>114</v>
      </c>
      <c r="K111" s="42">
        <v>1900</v>
      </c>
      <c r="L111" s="38" t="s">
        <v>324</v>
      </c>
      <c r="M111" s="22"/>
      <c r="N111" s="42"/>
      <c r="O111" s="38"/>
      <c r="P111" s="22">
        <f t="shared" si="119"/>
        <v>0</v>
      </c>
      <c r="Q111" s="42"/>
      <c r="R111" s="38"/>
      <c r="S111" s="22">
        <f t="shared" si="120"/>
        <v>0</v>
      </c>
      <c r="T111" s="42"/>
      <c r="U111" s="38"/>
      <c r="V111" s="22">
        <f t="shared" si="121"/>
        <v>0</v>
      </c>
      <c r="W111" s="42"/>
      <c r="X111" s="38"/>
    </row>
    <row r="112" s="11" customFormat="true" ht="52.5" customHeight="true" spans="1:24">
      <c r="A112" s="38" t="s">
        <v>325</v>
      </c>
      <c r="B112" s="22">
        <f t="shared" si="122"/>
        <v>294</v>
      </c>
      <c r="C112" s="22">
        <f t="shared" si="126"/>
        <v>4900</v>
      </c>
      <c r="D112" s="22">
        <f t="shared" si="123"/>
        <v>0</v>
      </c>
      <c r="E112" s="42"/>
      <c r="F112" s="42"/>
      <c r="G112" s="22">
        <f t="shared" si="124"/>
        <v>0</v>
      </c>
      <c r="H112" s="42"/>
      <c r="I112" s="38"/>
      <c r="J112" s="22">
        <f t="shared" si="125"/>
        <v>294</v>
      </c>
      <c r="K112" s="42">
        <v>4900</v>
      </c>
      <c r="L112" s="38" t="s">
        <v>326</v>
      </c>
      <c r="M112" s="22"/>
      <c r="N112" s="42"/>
      <c r="O112" s="38"/>
      <c r="P112" s="22">
        <f t="shared" si="119"/>
        <v>0</v>
      </c>
      <c r="Q112" s="42"/>
      <c r="R112" s="38"/>
      <c r="S112" s="22">
        <f t="shared" si="120"/>
        <v>0</v>
      </c>
      <c r="T112" s="42"/>
      <c r="U112" s="38"/>
      <c r="V112" s="22">
        <f t="shared" si="121"/>
        <v>0</v>
      </c>
      <c r="W112" s="42"/>
      <c r="X112" s="38"/>
    </row>
    <row r="113" s="11" customFormat="true" ht="52.5" customHeight="true" spans="1:24">
      <c r="A113" s="38" t="s">
        <v>327</v>
      </c>
      <c r="B113" s="22">
        <f t="shared" si="122"/>
        <v>1006.4</v>
      </c>
      <c r="C113" s="22">
        <f t="shared" si="126"/>
        <v>22980</v>
      </c>
      <c r="D113" s="22">
        <f t="shared" si="123"/>
        <v>710.4</v>
      </c>
      <c r="E113" s="42">
        <v>8880</v>
      </c>
      <c r="F113" s="42" t="s">
        <v>328</v>
      </c>
      <c r="G113" s="22">
        <f t="shared" si="124"/>
        <v>110</v>
      </c>
      <c r="H113" s="42">
        <v>11000</v>
      </c>
      <c r="I113" s="38" t="s">
        <v>328</v>
      </c>
      <c r="J113" s="22">
        <f t="shared" si="125"/>
        <v>186</v>
      </c>
      <c r="K113" s="42">
        <v>3100</v>
      </c>
      <c r="L113" s="38" t="s">
        <v>329</v>
      </c>
      <c r="M113" s="22"/>
      <c r="N113" s="42"/>
      <c r="O113" s="38"/>
      <c r="P113" s="22">
        <f t="shared" si="119"/>
        <v>0</v>
      </c>
      <c r="Q113" s="42"/>
      <c r="R113" s="38"/>
      <c r="S113" s="22">
        <f t="shared" si="120"/>
        <v>0</v>
      </c>
      <c r="T113" s="42"/>
      <c r="U113" s="38"/>
      <c r="V113" s="22">
        <f t="shared" si="121"/>
        <v>0</v>
      </c>
      <c r="W113" s="42"/>
      <c r="X113" s="38"/>
    </row>
    <row r="114" s="11" customFormat="true" ht="37.5" customHeight="true" spans="1:24">
      <c r="A114" s="38" t="s">
        <v>330</v>
      </c>
      <c r="B114" s="22">
        <f t="shared" si="122"/>
        <v>90</v>
      </c>
      <c r="C114" s="22">
        <f t="shared" si="126"/>
        <v>3000</v>
      </c>
      <c r="D114" s="22">
        <f t="shared" si="123"/>
        <v>0</v>
      </c>
      <c r="E114" s="42"/>
      <c r="F114" s="42"/>
      <c r="G114" s="22"/>
      <c r="H114" s="42"/>
      <c r="I114" s="38"/>
      <c r="J114" s="22"/>
      <c r="K114" s="42"/>
      <c r="L114" s="38"/>
      <c r="M114" s="22"/>
      <c r="N114" s="42"/>
      <c r="O114" s="38"/>
      <c r="P114" s="22">
        <f t="shared" si="119"/>
        <v>90</v>
      </c>
      <c r="Q114" s="42">
        <v>3000</v>
      </c>
      <c r="R114" s="38" t="s">
        <v>331</v>
      </c>
      <c r="S114" s="22"/>
      <c r="T114" s="42"/>
      <c r="U114" s="38"/>
      <c r="V114" s="22"/>
      <c r="W114" s="42"/>
      <c r="X114" s="38"/>
    </row>
    <row r="115" s="11" customFormat="true" ht="25.5" customHeight="true" spans="1:24">
      <c r="A115" s="39"/>
      <c r="B115" s="40"/>
      <c r="C115" s="40"/>
      <c r="D115" s="40"/>
      <c r="E115" s="40"/>
      <c r="F115" s="40"/>
      <c r="G115" s="40"/>
      <c r="H115" s="40"/>
      <c r="I115" s="39"/>
      <c r="J115" s="40"/>
      <c r="K115" s="40"/>
      <c r="L115" s="39"/>
      <c r="M115" s="40"/>
      <c r="N115" s="40"/>
      <c r="O115" s="39"/>
      <c r="P115" s="40"/>
      <c r="Q115" s="40"/>
      <c r="R115" s="39"/>
      <c r="S115" s="40"/>
      <c r="T115" s="40"/>
      <c r="U115" s="39"/>
      <c r="V115" s="40"/>
      <c r="W115" s="40"/>
      <c r="X115" s="39"/>
    </row>
    <row r="116" s="10" customFormat="true" ht="37.5" customHeight="true" spans="1:24">
      <c r="A116" s="21" t="s">
        <v>332</v>
      </c>
      <c r="B116" s="22">
        <f>SUM(B117:B124)</f>
        <v>3199.2</v>
      </c>
      <c r="C116" s="22">
        <f>SUM(C117:C124)</f>
        <v>124780</v>
      </c>
      <c r="D116" s="22">
        <f>SUM(D117:D124)</f>
        <v>1270.4</v>
      </c>
      <c r="E116" s="22">
        <f>SUM(E117:E124)</f>
        <v>15880</v>
      </c>
      <c r="F116" s="22">
        <f t="shared" ref="F116:X116" si="127">SUM(F117:F124)</f>
        <v>0</v>
      </c>
      <c r="G116" s="22">
        <f t="shared" si="127"/>
        <v>754</v>
      </c>
      <c r="H116" s="22">
        <f t="shared" si="127"/>
        <v>75400</v>
      </c>
      <c r="I116" s="22">
        <f t="shared" si="127"/>
        <v>0</v>
      </c>
      <c r="J116" s="22">
        <f t="shared" si="127"/>
        <v>1020</v>
      </c>
      <c r="K116" s="22">
        <f t="shared" si="127"/>
        <v>17000</v>
      </c>
      <c r="L116" s="22">
        <f t="shared" si="127"/>
        <v>0</v>
      </c>
      <c r="M116" s="22"/>
      <c r="N116" s="22"/>
      <c r="O116" s="22"/>
      <c r="P116" s="22">
        <f t="shared" si="127"/>
        <v>9</v>
      </c>
      <c r="Q116" s="22">
        <f t="shared" si="127"/>
        <v>300</v>
      </c>
      <c r="R116" s="22">
        <f t="shared" si="127"/>
        <v>0</v>
      </c>
      <c r="S116" s="22">
        <f t="shared" si="127"/>
        <v>145.8</v>
      </c>
      <c r="T116" s="22">
        <f t="shared" si="127"/>
        <v>16200</v>
      </c>
      <c r="U116" s="22">
        <f t="shared" si="127"/>
        <v>0</v>
      </c>
      <c r="V116" s="22">
        <f t="shared" si="127"/>
        <v>0</v>
      </c>
      <c r="W116" s="22">
        <f t="shared" si="127"/>
        <v>0</v>
      </c>
      <c r="X116" s="22">
        <f t="shared" si="127"/>
        <v>0</v>
      </c>
    </row>
    <row r="117" s="11" customFormat="true" ht="48" customHeight="true" spans="1:24">
      <c r="A117" s="38" t="s">
        <v>333</v>
      </c>
      <c r="B117" s="22">
        <f>D117+G117+J117+M117+P117+S117+V117</f>
        <v>284</v>
      </c>
      <c r="C117" s="22">
        <f>E117+H117+K117+N117+Q117+T117</f>
        <v>8400</v>
      </c>
      <c r="D117" s="22">
        <f>E117*800/10000</f>
        <v>0</v>
      </c>
      <c r="E117" s="42"/>
      <c r="F117" s="42"/>
      <c r="G117" s="22">
        <f>H117*100/10000</f>
        <v>44</v>
      </c>
      <c r="H117" s="42">
        <v>4400</v>
      </c>
      <c r="I117" s="38" t="s">
        <v>334</v>
      </c>
      <c r="J117" s="22">
        <f>K117*600/10000</f>
        <v>240</v>
      </c>
      <c r="K117" s="42">
        <v>4000</v>
      </c>
      <c r="L117" s="38" t="s">
        <v>335</v>
      </c>
      <c r="M117" s="22"/>
      <c r="N117" s="42"/>
      <c r="O117" s="38"/>
      <c r="P117" s="42"/>
      <c r="Q117" s="42"/>
      <c r="R117" s="38"/>
      <c r="S117" s="22">
        <f>T117*90/10000</f>
        <v>0</v>
      </c>
      <c r="T117" s="42"/>
      <c r="U117" s="38"/>
      <c r="V117" s="22">
        <f>W117*18/10000</f>
        <v>0</v>
      </c>
      <c r="W117" s="42"/>
      <c r="X117" s="38"/>
    </row>
    <row r="118" s="11" customFormat="true" ht="60" customHeight="true" spans="1:24">
      <c r="A118" s="38" t="s">
        <v>336</v>
      </c>
      <c r="B118" s="22">
        <f t="shared" ref="B118:B124" si="128">D118+G118+J118+M118+P118+S118+V118</f>
        <v>86.4</v>
      </c>
      <c r="C118" s="22">
        <f t="shared" ref="C118:C124" si="129">E118+H118+K118+N118+Q118+T118</f>
        <v>1080</v>
      </c>
      <c r="D118" s="22">
        <f t="shared" ref="D118:D124" si="130">E118*800/10000</f>
        <v>86.4</v>
      </c>
      <c r="E118" s="42">
        <v>1080</v>
      </c>
      <c r="F118" s="38" t="s">
        <v>337</v>
      </c>
      <c r="G118" s="22">
        <f t="shared" ref="G118:G124" si="131">H118*100/10000</f>
        <v>0</v>
      </c>
      <c r="H118" s="42"/>
      <c r="I118" s="38"/>
      <c r="J118" s="22">
        <f t="shared" ref="J118:J124" si="132">K118*600/10000</f>
        <v>0</v>
      </c>
      <c r="K118" s="42"/>
      <c r="L118" s="38"/>
      <c r="M118" s="22"/>
      <c r="N118" s="42"/>
      <c r="O118" s="38"/>
      <c r="P118" s="42"/>
      <c r="Q118" s="42"/>
      <c r="R118" s="38"/>
      <c r="S118" s="22">
        <f t="shared" ref="S118:S125" si="133">T118*90/10000</f>
        <v>0</v>
      </c>
      <c r="T118" s="42"/>
      <c r="U118" s="38"/>
      <c r="V118" s="22">
        <f t="shared" ref="V118:V124" si="134">W118*18/10000</f>
        <v>0</v>
      </c>
      <c r="W118" s="42"/>
      <c r="X118" s="38"/>
    </row>
    <row r="119" s="11" customFormat="true" ht="37.5" customHeight="true" spans="1:24">
      <c r="A119" s="38" t="s">
        <v>338</v>
      </c>
      <c r="B119" s="22">
        <f t="shared" si="128"/>
        <v>0</v>
      </c>
      <c r="C119" s="22">
        <f t="shared" si="129"/>
        <v>0</v>
      </c>
      <c r="D119" s="22">
        <f t="shared" si="130"/>
        <v>0</v>
      </c>
      <c r="E119" s="42"/>
      <c r="F119" s="42"/>
      <c r="G119" s="22">
        <f t="shared" si="131"/>
        <v>0</v>
      </c>
      <c r="H119" s="42"/>
      <c r="I119" s="38"/>
      <c r="J119" s="22">
        <f t="shared" si="132"/>
        <v>0</v>
      </c>
      <c r="K119" s="42"/>
      <c r="L119" s="38"/>
      <c r="M119" s="22"/>
      <c r="N119" s="42"/>
      <c r="O119" s="38"/>
      <c r="P119" s="42"/>
      <c r="Q119" s="42"/>
      <c r="R119" s="38"/>
      <c r="S119" s="22">
        <f t="shared" si="133"/>
        <v>0</v>
      </c>
      <c r="T119" s="42"/>
      <c r="U119" s="38"/>
      <c r="V119" s="22">
        <f t="shared" si="134"/>
        <v>0</v>
      </c>
      <c r="W119" s="42"/>
      <c r="X119" s="38"/>
    </row>
    <row r="120" s="11" customFormat="true" ht="57" customHeight="true" spans="1:24">
      <c r="A120" s="38" t="s">
        <v>339</v>
      </c>
      <c r="B120" s="22">
        <f t="shared" si="128"/>
        <v>1026</v>
      </c>
      <c r="C120" s="22">
        <f t="shared" si="129"/>
        <v>41700</v>
      </c>
      <c r="D120" s="22">
        <f t="shared" si="130"/>
        <v>696</v>
      </c>
      <c r="E120" s="42">
        <v>8700</v>
      </c>
      <c r="F120" s="42" t="s">
        <v>340</v>
      </c>
      <c r="G120" s="22">
        <f t="shared" si="131"/>
        <v>330</v>
      </c>
      <c r="H120" s="42">
        <v>33000</v>
      </c>
      <c r="I120" s="38" t="s">
        <v>340</v>
      </c>
      <c r="J120" s="22">
        <f t="shared" si="132"/>
        <v>0</v>
      </c>
      <c r="K120" s="42"/>
      <c r="L120" s="38"/>
      <c r="M120" s="22"/>
      <c r="N120" s="42"/>
      <c r="O120" s="38"/>
      <c r="P120" s="42"/>
      <c r="Q120" s="42"/>
      <c r="R120" s="38"/>
      <c r="S120" s="22">
        <f t="shared" si="133"/>
        <v>0</v>
      </c>
      <c r="T120" s="42"/>
      <c r="U120" s="38"/>
      <c r="V120" s="22">
        <f t="shared" si="134"/>
        <v>0</v>
      </c>
      <c r="W120" s="42"/>
      <c r="X120" s="38"/>
    </row>
    <row r="121" s="11" customFormat="true" ht="37.5" customHeight="true" spans="1:24">
      <c r="A121" s="38" t="s">
        <v>341</v>
      </c>
      <c r="B121" s="22">
        <f t="shared" si="128"/>
        <v>386</v>
      </c>
      <c r="C121" s="22">
        <f t="shared" si="129"/>
        <v>5300</v>
      </c>
      <c r="D121" s="22">
        <f t="shared" si="130"/>
        <v>272</v>
      </c>
      <c r="E121" s="42">
        <v>3400</v>
      </c>
      <c r="F121" s="42"/>
      <c r="G121" s="22">
        <f t="shared" si="131"/>
        <v>0</v>
      </c>
      <c r="H121" s="42"/>
      <c r="I121" s="38"/>
      <c r="J121" s="22">
        <f t="shared" si="132"/>
        <v>114</v>
      </c>
      <c r="K121" s="42">
        <v>1900</v>
      </c>
      <c r="L121" s="38" t="s">
        <v>342</v>
      </c>
      <c r="M121" s="22"/>
      <c r="N121" s="42"/>
      <c r="O121" s="38"/>
      <c r="P121" s="42"/>
      <c r="Q121" s="42"/>
      <c r="R121" s="38"/>
      <c r="S121" s="22">
        <f t="shared" si="133"/>
        <v>0</v>
      </c>
      <c r="T121" s="42"/>
      <c r="U121" s="38"/>
      <c r="V121" s="22">
        <f t="shared" si="134"/>
        <v>0</v>
      </c>
      <c r="W121" s="42"/>
      <c r="X121" s="38"/>
    </row>
    <row r="122" s="11" customFormat="true" ht="37.5" customHeight="true" spans="1:24">
      <c r="A122" s="38" t="s">
        <v>343</v>
      </c>
      <c r="B122" s="22">
        <f t="shared" si="128"/>
        <v>378</v>
      </c>
      <c r="C122" s="22">
        <f t="shared" si="129"/>
        <v>6300</v>
      </c>
      <c r="D122" s="22">
        <f t="shared" si="130"/>
        <v>0</v>
      </c>
      <c r="E122" s="42"/>
      <c r="F122" s="42"/>
      <c r="G122" s="22">
        <f t="shared" si="131"/>
        <v>0</v>
      </c>
      <c r="H122" s="42"/>
      <c r="I122" s="38"/>
      <c r="J122" s="22">
        <f t="shared" si="132"/>
        <v>378</v>
      </c>
      <c r="K122" s="42">
        <v>6300</v>
      </c>
      <c r="L122" s="38" t="s">
        <v>344</v>
      </c>
      <c r="M122" s="22"/>
      <c r="N122" s="42"/>
      <c r="O122" s="38"/>
      <c r="P122" s="42"/>
      <c r="Q122" s="42"/>
      <c r="R122" s="38"/>
      <c r="S122" s="22">
        <f t="shared" si="133"/>
        <v>0</v>
      </c>
      <c r="T122" s="42"/>
      <c r="U122" s="38"/>
      <c r="V122" s="22">
        <f t="shared" si="134"/>
        <v>0</v>
      </c>
      <c r="W122" s="42"/>
      <c r="X122" s="38"/>
    </row>
    <row r="123" s="11" customFormat="true" ht="57" customHeight="true" spans="1:24">
      <c r="A123" s="38" t="s">
        <v>345</v>
      </c>
      <c r="B123" s="22">
        <f t="shared" si="128"/>
        <v>828.5</v>
      </c>
      <c r="C123" s="22">
        <f t="shared" si="129"/>
        <v>45000</v>
      </c>
      <c r="D123" s="22">
        <f t="shared" si="130"/>
        <v>216</v>
      </c>
      <c r="E123" s="42">
        <v>2700</v>
      </c>
      <c r="F123" s="42" t="s">
        <v>346</v>
      </c>
      <c r="G123" s="22">
        <f t="shared" si="131"/>
        <v>380</v>
      </c>
      <c r="H123" s="42">
        <v>38000</v>
      </c>
      <c r="I123" s="38" t="s">
        <v>347</v>
      </c>
      <c r="J123" s="22">
        <f t="shared" si="132"/>
        <v>228</v>
      </c>
      <c r="K123" s="42">
        <v>3800</v>
      </c>
      <c r="L123" s="38" t="s">
        <v>348</v>
      </c>
      <c r="M123" s="22"/>
      <c r="N123" s="42"/>
      <c r="O123" s="38"/>
      <c r="P123" s="42"/>
      <c r="Q123" s="42"/>
      <c r="R123" s="38"/>
      <c r="S123" s="22">
        <f t="shared" si="133"/>
        <v>4.5</v>
      </c>
      <c r="T123" s="42">
        <v>500</v>
      </c>
      <c r="U123" s="38" t="s">
        <v>349</v>
      </c>
      <c r="V123" s="22">
        <f t="shared" si="134"/>
        <v>0</v>
      </c>
      <c r="W123" s="42"/>
      <c r="X123" s="38"/>
    </row>
    <row r="124" s="11" customFormat="true" ht="37.5" customHeight="true" spans="1:24">
      <c r="A124" s="38" t="s">
        <v>350</v>
      </c>
      <c r="B124" s="22">
        <f t="shared" si="128"/>
        <v>210.3</v>
      </c>
      <c r="C124" s="22">
        <f t="shared" si="129"/>
        <v>17000</v>
      </c>
      <c r="D124" s="22">
        <f t="shared" si="130"/>
        <v>0</v>
      </c>
      <c r="E124" s="42"/>
      <c r="F124" s="42"/>
      <c r="G124" s="22">
        <f t="shared" si="131"/>
        <v>0</v>
      </c>
      <c r="H124" s="42"/>
      <c r="I124" s="38"/>
      <c r="J124" s="22">
        <f t="shared" si="132"/>
        <v>60</v>
      </c>
      <c r="K124" s="42">
        <v>1000</v>
      </c>
      <c r="L124" s="38" t="s">
        <v>351</v>
      </c>
      <c r="M124" s="22"/>
      <c r="N124" s="42"/>
      <c r="O124" s="38"/>
      <c r="P124" s="22">
        <f>Q124*300/10000</f>
        <v>9</v>
      </c>
      <c r="Q124" s="42">
        <v>300</v>
      </c>
      <c r="R124" s="38" t="s">
        <v>352</v>
      </c>
      <c r="S124" s="22">
        <f t="shared" si="133"/>
        <v>141.3</v>
      </c>
      <c r="T124" s="42">
        <v>15700</v>
      </c>
      <c r="U124" s="38" t="s">
        <v>352</v>
      </c>
      <c r="V124" s="22">
        <f t="shared" si="134"/>
        <v>0</v>
      </c>
      <c r="W124" s="42"/>
      <c r="X124" s="38"/>
    </row>
    <row r="125" s="11" customFormat="true" ht="25.5" customHeight="true" spans="1:24">
      <c r="A125" s="39"/>
      <c r="B125" s="40"/>
      <c r="C125" s="40"/>
      <c r="D125" s="40"/>
      <c r="E125" s="40"/>
      <c r="F125" s="40"/>
      <c r="G125" s="40"/>
      <c r="H125" s="40"/>
      <c r="I125" s="39"/>
      <c r="J125" s="40"/>
      <c r="K125" s="40"/>
      <c r="L125" s="39"/>
      <c r="M125" s="40"/>
      <c r="N125" s="40"/>
      <c r="O125" s="39"/>
      <c r="P125" s="40"/>
      <c r="Q125" s="40"/>
      <c r="R125" s="39"/>
      <c r="S125" s="22">
        <f t="shared" si="133"/>
        <v>0</v>
      </c>
      <c r="T125" s="40"/>
      <c r="U125" s="39"/>
      <c r="V125" s="40"/>
      <c r="W125" s="40"/>
      <c r="X125" s="39"/>
    </row>
    <row r="126" s="10" customFormat="true" ht="37.5" customHeight="true" spans="1:24">
      <c r="A126" s="21" t="s">
        <v>353</v>
      </c>
      <c r="B126" s="22">
        <f t="shared" ref="B126:H126" si="135">B127+B128+B129</f>
        <v>3286</v>
      </c>
      <c r="C126" s="22">
        <f t="shared" si="135"/>
        <v>77700</v>
      </c>
      <c r="D126" s="22">
        <f t="shared" si="135"/>
        <v>2616</v>
      </c>
      <c r="E126" s="22">
        <f t="shared" si="135"/>
        <v>32700</v>
      </c>
      <c r="F126" s="22"/>
      <c r="G126" s="22">
        <f t="shared" si="135"/>
        <v>406</v>
      </c>
      <c r="H126" s="22">
        <f t="shared" si="135"/>
        <v>40600</v>
      </c>
      <c r="I126" s="21"/>
      <c r="J126" s="22">
        <f>J127+J128+J129</f>
        <v>264</v>
      </c>
      <c r="K126" s="22">
        <f>K127+K128+K129</f>
        <v>4400</v>
      </c>
      <c r="L126" s="21"/>
      <c r="M126" s="22"/>
      <c r="N126" s="22"/>
      <c r="O126" s="21"/>
      <c r="P126" s="22">
        <f t="shared" ref="P126:T126" si="136">P127+P128+P129</f>
        <v>0</v>
      </c>
      <c r="Q126" s="22">
        <f t="shared" si="136"/>
        <v>0</v>
      </c>
      <c r="R126" s="21"/>
      <c r="S126" s="22">
        <f t="shared" si="136"/>
        <v>0</v>
      </c>
      <c r="T126" s="22">
        <f t="shared" si="136"/>
        <v>0</v>
      </c>
      <c r="U126" s="21"/>
      <c r="V126" s="22">
        <f>V127+V128+V129</f>
        <v>0</v>
      </c>
      <c r="W126" s="22">
        <f>W127+W128+W129</f>
        <v>0</v>
      </c>
      <c r="X126" s="21"/>
    </row>
    <row r="127" s="11" customFormat="true" ht="63.75" customHeight="true" spans="1:24">
      <c r="A127" s="38" t="s">
        <v>354</v>
      </c>
      <c r="B127" s="22">
        <f>D127+G127+J127+M127+P127+S127+V127</f>
        <v>954</v>
      </c>
      <c r="C127" s="22">
        <f>E127+H127+K127+N127+Q127+T127</f>
        <v>38500</v>
      </c>
      <c r="D127" s="22">
        <f t="shared" ref="D127:D133" si="137">E127*800/10000</f>
        <v>576</v>
      </c>
      <c r="E127" s="42">
        <v>7200</v>
      </c>
      <c r="F127" s="38" t="s">
        <v>355</v>
      </c>
      <c r="G127" s="22">
        <f>H127*100/10000</f>
        <v>300</v>
      </c>
      <c r="H127" s="42">
        <v>30000</v>
      </c>
      <c r="I127" s="38" t="s">
        <v>356</v>
      </c>
      <c r="J127" s="22">
        <f>K127*600/10000</f>
        <v>78</v>
      </c>
      <c r="K127" s="42">
        <v>1300</v>
      </c>
      <c r="L127" s="38" t="s">
        <v>357</v>
      </c>
      <c r="M127" s="22"/>
      <c r="N127" s="42"/>
      <c r="O127" s="38"/>
      <c r="P127" s="42"/>
      <c r="Q127" s="42"/>
      <c r="R127" s="38"/>
      <c r="S127" s="22">
        <f t="shared" ref="S127:S133" si="138">T127*90/10000</f>
        <v>0</v>
      </c>
      <c r="T127" s="42"/>
      <c r="U127" s="38"/>
      <c r="V127" s="22">
        <f t="shared" ref="V127:V132" si="139">W127*18/10000</f>
        <v>0</v>
      </c>
      <c r="W127" s="42"/>
      <c r="X127" s="38"/>
    </row>
    <row r="128" s="11" customFormat="true" ht="63.75" customHeight="true" spans="1:24">
      <c r="A128" s="38" t="s">
        <v>358</v>
      </c>
      <c r="B128" s="22">
        <f t="shared" ref="B128:B138" si="140">D128+G128+J128+M128+P128+S128+V128</f>
        <v>1170</v>
      </c>
      <c r="C128" s="22">
        <f t="shared" ref="C128:C138" si="141">E128+H128+K128+N128+Q128+T128</f>
        <v>22500</v>
      </c>
      <c r="D128" s="22">
        <f t="shared" si="137"/>
        <v>1080</v>
      </c>
      <c r="E128" s="42">
        <v>13500</v>
      </c>
      <c r="F128" s="38" t="s">
        <v>359</v>
      </c>
      <c r="G128" s="22">
        <f t="shared" ref="G128:G141" si="142">H128*100/10000</f>
        <v>90</v>
      </c>
      <c r="H128" s="42">
        <v>9000</v>
      </c>
      <c r="I128" s="38" t="s">
        <v>360</v>
      </c>
      <c r="J128" s="22">
        <f t="shared" ref="J128:J133" si="143">K128*600/10000</f>
        <v>0</v>
      </c>
      <c r="K128" s="42"/>
      <c r="L128" s="38"/>
      <c r="M128" s="22"/>
      <c r="N128" s="42"/>
      <c r="O128" s="38"/>
      <c r="P128" s="42"/>
      <c r="Q128" s="42"/>
      <c r="R128" s="38"/>
      <c r="S128" s="22">
        <f t="shared" si="138"/>
        <v>0</v>
      </c>
      <c r="T128" s="42"/>
      <c r="U128" s="38"/>
      <c r="V128" s="22">
        <f t="shared" si="139"/>
        <v>0</v>
      </c>
      <c r="W128" s="42"/>
      <c r="X128" s="38"/>
    </row>
    <row r="129" s="11" customFormat="true" ht="48" customHeight="true" spans="1:24">
      <c r="A129" s="38" t="s">
        <v>361</v>
      </c>
      <c r="B129" s="22">
        <f t="shared" si="140"/>
        <v>1162</v>
      </c>
      <c r="C129" s="22">
        <f t="shared" si="141"/>
        <v>16700</v>
      </c>
      <c r="D129" s="22">
        <f t="shared" si="137"/>
        <v>960</v>
      </c>
      <c r="E129" s="42">
        <v>12000</v>
      </c>
      <c r="F129" s="38" t="s">
        <v>362</v>
      </c>
      <c r="G129" s="22">
        <f t="shared" si="142"/>
        <v>16</v>
      </c>
      <c r="H129" s="42">
        <v>1600</v>
      </c>
      <c r="I129" s="38" t="s">
        <v>363</v>
      </c>
      <c r="J129" s="22">
        <f t="shared" si="143"/>
        <v>186</v>
      </c>
      <c r="K129" s="42">
        <v>3100</v>
      </c>
      <c r="L129" s="38" t="s">
        <v>364</v>
      </c>
      <c r="M129" s="22"/>
      <c r="N129" s="42"/>
      <c r="O129" s="38"/>
      <c r="P129" s="42"/>
      <c r="Q129" s="42"/>
      <c r="R129" s="38"/>
      <c r="S129" s="22">
        <f t="shared" si="138"/>
        <v>0</v>
      </c>
      <c r="T129" s="42"/>
      <c r="U129" s="38"/>
      <c r="V129" s="22">
        <f t="shared" si="139"/>
        <v>0</v>
      </c>
      <c r="W129" s="42"/>
      <c r="X129" s="38"/>
    </row>
    <row r="130" s="11" customFormat="true" ht="25.5" customHeight="true" spans="1:24">
      <c r="A130" s="39"/>
      <c r="B130" s="22">
        <f t="shared" si="140"/>
        <v>0</v>
      </c>
      <c r="C130" s="22">
        <f t="shared" si="141"/>
        <v>0</v>
      </c>
      <c r="D130" s="40"/>
      <c r="E130" s="40"/>
      <c r="F130" s="40"/>
      <c r="G130" s="22">
        <f t="shared" si="142"/>
        <v>0</v>
      </c>
      <c r="H130" s="40"/>
      <c r="I130" s="39"/>
      <c r="J130" s="22">
        <f t="shared" si="143"/>
        <v>0</v>
      </c>
      <c r="K130" s="40"/>
      <c r="L130" s="39"/>
      <c r="M130" s="40"/>
      <c r="N130" s="40"/>
      <c r="O130" s="39"/>
      <c r="P130" s="40"/>
      <c r="Q130" s="40"/>
      <c r="R130" s="39"/>
      <c r="S130" s="40"/>
      <c r="T130" s="40"/>
      <c r="U130" s="39"/>
      <c r="V130" s="40"/>
      <c r="W130" s="40"/>
      <c r="X130" s="39"/>
    </row>
    <row r="131" s="9" customFormat="true" ht="37.5" customHeight="true" spans="1:24">
      <c r="A131" s="39" t="s">
        <v>365</v>
      </c>
      <c r="B131" s="22">
        <f t="shared" si="140"/>
        <v>2140</v>
      </c>
      <c r="C131" s="22">
        <f t="shared" si="141"/>
        <v>68900</v>
      </c>
      <c r="D131" s="44">
        <f t="shared" ref="D131:H131" si="144">D132+D133</f>
        <v>1224</v>
      </c>
      <c r="E131" s="44">
        <f t="shared" si="144"/>
        <v>15300</v>
      </c>
      <c r="F131" s="40"/>
      <c r="G131" s="22">
        <f t="shared" si="142"/>
        <v>460</v>
      </c>
      <c r="H131" s="44">
        <f t="shared" si="144"/>
        <v>46000</v>
      </c>
      <c r="I131" s="39"/>
      <c r="J131" s="22">
        <f t="shared" si="143"/>
        <v>456</v>
      </c>
      <c r="K131" s="44">
        <f>K132+K133</f>
        <v>7600</v>
      </c>
      <c r="L131" s="39"/>
      <c r="M131" s="44"/>
      <c r="N131" s="44"/>
      <c r="O131" s="39"/>
      <c r="P131" s="44">
        <f t="shared" ref="P131:T131" si="145">P132+P133</f>
        <v>0</v>
      </c>
      <c r="Q131" s="44">
        <f t="shared" si="145"/>
        <v>0</v>
      </c>
      <c r="R131" s="39"/>
      <c r="S131" s="44">
        <f t="shared" si="145"/>
        <v>0</v>
      </c>
      <c r="T131" s="44">
        <f t="shared" si="145"/>
        <v>0</v>
      </c>
      <c r="U131" s="39"/>
      <c r="V131" s="44">
        <f>V132+V133</f>
        <v>0</v>
      </c>
      <c r="W131" s="44">
        <f>W132+W133</f>
        <v>0</v>
      </c>
      <c r="X131" s="39"/>
    </row>
    <row r="132" s="5" customFormat="true" ht="37.5" customHeight="true" spans="1:24">
      <c r="A132" s="38" t="s">
        <v>366</v>
      </c>
      <c r="B132" s="22">
        <f t="shared" si="140"/>
        <v>1214</v>
      </c>
      <c r="C132" s="22">
        <f t="shared" si="141"/>
        <v>39500</v>
      </c>
      <c r="D132" s="22">
        <f t="shared" si="137"/>
        <v>576</v>
      </c>
      <c r="E132" s="42">
        <v>7200</v>
      </c>
      <c r="F132" s="38" t="s">
        <v>367</v>
      </c>
      <c r="G132" s="22">
        <f t="shared" si="142"/>
        <v>260</v>
      </c>
      <c r="H132" s="42">
        <v>26000</v>
      </c>
      <c r="I132" s="38" t="s">
        <v>368</v>
      </c>
      <c r="J132" s="22">
        <f t="shared" si="143"/>
        <v>378</v>
      </c>
      <c r="K132" s="42">
        <v>6300</v>
      </c>
      <c r="L132" s="38" t="s">
        <v>369</v>
      </c>
      <c r="M132" s="22"/>
      <c r="N132" s="42"/>
      <c r="O132" s="38"/>
      <c r="P132" s="42"/>
      <c r="Q132" s="42"/>
      <c r="R132" s="38"/>
      <c r="S132" s="22">
        <f t="shared" si="138"/>
        <v>0</v>
      </c>
      <c r="T132" s="42"/>
      <c r="U132" s="38"/>
      <c r="V132" s="22">
        <f t="shared" si="139"/>
        <v>0</v>
      </c>
      <c r="W132" s="42"/>
      <c r="X132" s="38"/>
    </row>
    <row r="133" s="11" customFormat="true" ht="59.25" customHeight="true" spans="1:24">
      <c r="A133" s="38" t="s">
        <v>370</v>
      </c>
      <c r="B133" s="22">
        <f t="shared" si="140"/>
        <v>926</v>
      </c>
      <c r="C133" s="22">
        <f t="shared" si="141"/>
        <v>29400</v>
      </c>
      <c r="D133" s="22">
        <f t="shared" si="137"/>
        <v>648</v>
      </c>
      <c r="E133" s="42">
        <v>8100</v>
      </c>
      <c r="F133" s="42" t="s">
        <v>371</v>
      </c>
      <c r="G133" s="22">
        <f t="shared" si="142"/>
        <v>200</v>
      </c>
      <c r="H133" s="42">
        <v>20000</v>
      </c>
      <c r="I133" s="38" t="s">
        <v>372</v>
      </c>
      <c r="J133" s="22">
        <f t="shared" si="143"/>
        <v>78</v>
      </c>
      <c r="K133" s="42">
        <v>1300</v>
      </c>
      <c r="L133" s="38" t="s">
        <v>373</v>
      </c>
      <c r="M133" s="22"/>
      <c r="N133" s="42"/>
      <c r="O133" s="38"/>
      <c r="P133" s="42"/>
      <c r="Q133" s="42"/>
      <c r="R133" s="38"/>
      <c r="S133" s="22">
        <f t="shared" si="138"/>
        <v>0</v>
      </c>
      <c r="T133" s="42"/>
      <c r="U133" s="38"/>
      <c r="V133" s="22">
        <f t="shared" ref="V133:V138" si="146">W133*18/10000</f>
        <v>0</v>
      </c>
      <c r="W133" s="42"/>
      <c r="X133" s="38"/>
    </row>
    <row r="134" s="11" customFormat="true" ht="25.5" customHeight="true" spans="1:24">
      <c r="A134" s="39"/>
      <c r="B134" s="22">
        <f t="shared" si="140"/>
        <v>0</v>
      </c>
      <c r="C134" s="22">
        <f t="shared" si="141"/>
        <v>0</v>
      </c>
      <c r="D134" s="40"/>
      <c r="E134" s="40"/>
      <c r="F134" s="40"/>
      <c r="G134" s="22">
        <f t="shared" si="142"/>
        <v>0</v>
      </c>
      <c r="H134" s="40"/>
      <c r="I134" s="39"/>
      <c r="J134" s="40"/>
      <c r="K134" s="40"/>
      <c r="L134" s="39"/>
      <c r="M134" s="40"/>
      <c r="N134" s="40"/>
      <c r="O134" s="39"/>
      <c r="P134" s="40"/>
      <c r="Q134" s="40"/>
      <c r="R134" s="39"/>
      <c r="S134" s="40"/>
      <c r="T134" s="40"/>
      <c r="U134" s="39"/>
      <c r="V134" s="22">
        <f t="shared" si="146"/>
        <v>0</v>
      </c>
      <c r="W134" s="40"/>
      <c r="X134" s="39"/>
    </row>
    <row r="135" s="9" customFormat="true" ht="37.5" customHeight="true" spans="1:24">
      <c r="A135" s="38" t="s">
        <v>374</v>
      </c>
      <c r="B135" s="22">
        <f t="shared" si="140"/>
        <v>2395</v>
      </c>
      <c r="C135" s="22">
        <f t="shared" si="141"/>
        <v>77300</v>
      </c>
      <c r="D135" s="42">
        <f t="shared" ref="D135:H135" si="147">D136+D137+D138</f>
        <v>1184</v>
      </c>
      <c r="E135" s="42">
        <f t="shared" si="147"/>
        <v>14800</v>
      </c>
      <c r="F135" s="42"/>
      <c r="G135" s="22">
        <f t="shared" si="142"/>
        <v>410</v>
      </c>
      <c r="H135" s="42">
        <f t="shared" si="147"/>
        <v>41000</v>
      </c>
      <c r="I135" s="38"/>
      <c r="J135" s="42">
        <f>J136+J137+J138</f>
        <v>312</v>
      </c>
      <c r="K135" s="42">
        <f>K136+K137+K138</f>
        <v>5200</v>
      </c>
      <c r="L135" s="38"/>
      <c r="M135" s="42"/>
      <c r="N135" s="42"/>
      <c r="O135" s="38"/>
      <c r="P135" s="42">
        <f>P136+P137+P138</f>
        <v>489</v>
      </c>
      <c r="Q135" s="42">
        <f>Q136+Q137+Q138</f>
        <v>16300</v>
      </c>
      <c r="R135" s="38"/>
      <c r="S135" s="42">
        <f t="shared" ref="S135:T135" si="148">S136+S137+S138</f>
        <v>0</v>
      </c>
      <c r="T135" s="42">
        <f t="shared" si="148"/>
        <v>0</v>
      </c>
      <c r="U135" s="38"/>
      <c r="V135" s="22">
        <f t="shared" si="146"/>
        <v>0</v>
      </c>
      <c r="W135" s="42">
        <f>W136+W137+W138</f>
        <v>0</v>
      </c>
      <c r="X135" s="38"/>
    </row>
    <row r="136" s="11" customFormat="true" ht="51" customHeight="true" spans="1:24">
      <c r="A136" s="38" t="s">
        <v>375</v>
      </c>
      <c r="B136" s="22">
        <f t="shared" si="140"/>
        <v>642</v>
      </c>
      <c r="C136" s="22">
        <f t="shared" si="141"/>
        <v>36900</v>
      </c>
      <c r="D136" s="22">
        <f t="shared" ref="D136:D141" si="149">E136*800/10000</f>
        <v>312</v>
      </c>
      <c r="E136" s="42">
        <v>3900</v>
      </c>
      <c r="F136" s="38" t="s">
        <v>376</v>
      </c>
      <c r="G136" s="22">
        <f t="shared" si="142"/>
        <v>330</v>
      </c>
      <c r="H136" s="42">
        <v>33000</v>
      </c>
      <c r="I136" s="38" t="s">
        <v>377</v>
      </c>
      <c r="J136" s="22">
        <f t="shared" ref="J136:J141" si="150">K136*600/10000</f>
        <v>0</v>
      </c>
      <c r="K136" s="42"/>
      <c r="L136" s="38"/>
      <c r="M136" s="22"/>
      <c r="N136" s="42"/>
      <c r="O136" s="38"/>
      <c r="P136" s="42"/>
      <c r="Q136" s="42"/>
      <c r="R136" s="38"/>
      <c r="S136" s="22">
        <f t="shared" ref="S136:S141" si="151">T136*90/10000</f>
        <v>0</v>
      </c>
      <c r="T136" s="42"/>
      <c r="U136" s="38"/>
      <c r="V136" s="22">
        <f t="shared" si="146"/>
        <v>0</v>
      </c>
      <c r="W136" s="42"/>
      <c r="X136" s="38"/>
    </row>
    <row r="137" s="11" customFormat="true" ht="51" customHeight="true" spans="1:24">
      <c r="A137" s="38" t="s">
        <v>378</v>
      </c>
      <c r="B137" s="22">
        <f t="shared" si="140"/>
        <v>1307</v>
      </c>
      <c r="C137" s="22">
        <f t="shared" si="141"/>
        <v>27200</v>
      </c>
      <c r="D137" s="22">
        <f t="shared" si="149"/>
        <v>656</v>
      </c>
      <c r="E137" s="42">
        <v>8200</v>
      </c>
      <c r="F137" s="38" t="s">
        <v>379</v>
      </c>
      <c r="G137" s="22">
        <f t="shared" si="142"/>
        <v>0</v>
      </c>
      <c r="H137" s="42"/>
      <c r="I137" s="38"/>
      <c r="J137" s="22">
        <f t="shared" si="150"/>
        <v>162</v>
      </c>
      <c r="K137" s="42">
        <v>2700</v>
      </c>
      <c r="L137" s="38" t="s">
        <v>380</v>
      </c>
      <c r="M137" s="22"/>
      <c r="N137" s="42"/>
      <c r="O137" s="38"/>
      <c r="P137" s="22">
        <f>Q137*300/10000</f>
        <v>489</v>
      </c>
      <c r="Q137" s="42">
        <v>16300</v>
      </c>
      <c r="R137" s="38" t="s">
        <v>381</v>
      </c>
      <c r="S137" s="22">
        <f t="shared" si="151"/>
        <v>0</v>
      </c>
      <c r="T137" s="42"/>
      <c r="U137" s="38"/>
      <c r="V137" s="22">
        <f t="shared" si="146"/>
        <v>0</v>
      </c>
      <c r="W137" s="42"/>
      <c r="X137" s="38"/>
    </row>
    <row r="138" s="11" customFormat="true" ht="48.75" customHeight="true" spans="1:24">
      <c r="A138" s="38" t="s">
        <v>382</v>
      </c>
      <c r="B138" s="22">
        <f t="shared" si="140"/>
        <v>446</v>
      </c>
      <c r="C138" s="22">
        <f t="shared" si="141"/>
        <v>13200</v>
      </c>
      <c r="D138" s="22">
        <f t="shared" si="149"/>
        <v>216</v>
      </c>
      <c r="E138" s="42">
        <v>2700</v>
      </c>
      <c r="F138" s="38" t="s">
        <v>383</v>
      </c>
      <c r="G138" s="22">
        <f t="shared" si="142"/>
        <v>80</v>
      </c>
      <c r="H138" s="42">
        <v>8000</v>
      </c>
      <c r="I138" s="38" t="s">
        <v>383</v>
      </c>
      <c r="J138" s="22">
        <f t="shared" si="150"/>
        <v>150</v>
      </c>
      <c r="K138" s="42">
        <v>2500</v>
      </c>
      <c r="L138" s="38" t="s">
        <v>384</v>
      </c>
      <c r="M138" s="22"/>
      <c r="N138" s="42"/>
      <c r="O138" s="38"/>
      <c r="P138" s="42"/>
      <c r="Q138" s="42"/>
      <c r="R138" s="38"/>
      <c r="S138" s="22">
        <f t="shared" si="151"/>
        <v>0</v>
      </c>
      <c r="T138" s="42"/>
      <c r="U138" s="38"/>
      <c r="V138" s="22">
        <f t="shared" si="146"/>
        <v>0</v>
      </c>
      <c r="W138" s="42"/>
      <c r="X138" s="38"/>
    </row>
    <row r="139" s="11" customFormat="true" ht="25.5" customHeight="true" spans="1:24">
      <c r="A139" s="39"/>
      <c r="B139" s="40"/>
      <c r="C139" s="40"/>
      <c r="D139" s="40"/>
      <c r="E139" s="40"/>
      <c r="F139" s="40"/>
      <c r="G139" s="22">
        <f t="shared" si="142"/>
        <v>0</v>
      </c>
      <c r="H139" s="40"/>
      <c r="I139" s="39"/>
      <c r="J139" s="40"/>
      <c r="K139" s="40"/>
      <c r="L139" s="39"/>
      <c r="M139" s="40"/>
      <c r="N139" s="40"/>
      <c r="O139" s="39"/>
      <c r="P139" s="40"/>
      <c r="Q139" s="40"/>
      <c r="R139" s="39"/>
      <c r="S139" s="40"/>
      <c r="T139" s="40"/>
      <c r="U139" s="39"/>
      <c r="V139" s="40"/>
      <c r="W139" s="40"/>
      <c r="X139" s="39"/>
    </row>
    <row r="140" s="9" customFormat="true" ht="37.5" customHeight="true" spans="1:24">
      <c r="A140" s="38" t="s">
        <v>385</v>
      </c>
      <c r="B140" s="42">
        <f>SUM(B141:B141)</f>
        <v>950.4</v>
      </c>
      <c r="C140" s="42">
        <f>SUM(C141:C141)</f>
        <v>25580</v>
      </c>
      <c r="D140" s="42">
        <f>SUM(D141:D141)</f>
        <v>262.4</v>
      </c>
      <c r="E140" s="42">
        <f>SUM(E141:E141)</f>
        <v>3280</v>
      </c>
      <c r="F140" s="42">
        <f t="shared" ref="F140:X140" si="152">SUM(F141:F141)</f>
        <v>0</v>
      </c>
      <c r="G140" s="22">
        <f t="shared" si="142"/>
        <v>130</v>
      </c>
      <c r="H140" s="42">
        <f t="shared" si="152"/>
        <v>13000</v>
      </c>
      <c r="I140" s="42">
        <f t="shared" si="152"/>
        <v>0</v>
      </c>
      <c r="J140" s="42">
        <f t="shared" si="152"/>
        <v>558</v>
      </c>
      <c r="K140" s="42">
        <f t="shared" si="152"/>
        <v>9300</v>
      </c>
      <c r="L140" s="42">
        <f t="shared" si="152"/>
        <v>0</v>
      </c>
      <c r="M140" s="42"/>
      <c r="N140" s="42"/>
      <c r="O140" s="42"/>
      <c r="P140" s="42">
        <f t="shared" si="152"/>
        <v>0</v>
      </c>
      <c r="Q140" s="42">
        <f t="shared" si="152"/>
        <v>0</v>
      </c>
      <c r="R140" s="42">
        <f t="shared" si="152"/>
        <v>0</v>
      </c>
      <c r="S140" s="42">
        <f t="shared" si="152"/>
        <v>0</v>
      </c>
      <c r="T140" s="42">
        <f t="shared" si="152"/>
        <v>0</v>
      </c>
      <c r="U140" s="42">
        <f t="shared" si="152"/>
        <v>0</v>
      </c>
      <c r="V140" s="42">
        <f t="shared" si="152"/>
        <v>0</v>
      </c>
      <c r="W140" s="42">
        <f t="shared" si="152"/>
        <v>0</v>
      </c>
      <c r="X140" s="42">
        <f t="shared" si="152"/>
        <v>0</v>
      </c>
    </row>
    <row r="141" s="11" customFormat="true" ht="82.5" customHeight="true" spans="1:24">
      <c r="A141" s="38" t="s">
        <v>386</v>
      </c>
      <c r="B141" s="22">
        <f>D141+G141+J141+M141+P141+S141+V141</f>
        <v>950.4</v>
      </c>
      <c r="C141" s="22">
        <f>E141+H141+K141+N141+Q141+T141</f>
        <v>25580</v>
      </c>
      <c r="D141" s="22">
        <f t="shared" si="149"/>
        <v>262.4</v>
      </c>
      <c r="E141" s="42">
        <v>3280</v>
      </c>
      <c r="F141" s="42" t="s">
        <v>387</v>
      </c>
      <c r="G141" s="22">
        <f t="shared" si="142"/>
        <v>130</v>
      </c>
      <c r="H141" s="42">
        <v>13000</v>
      </c>
      <c r="I141" s="38" t="s">
        <v>388</v>
      </c>
      <c r="J141" s="22">
        <f t="shared" si="150"/>
        <v>558</v>
      </c>
      <c r="K141" s="42">
        <v>9300</v>
      </c>
      <c r="L141" s="38" t="s">
        <v>389</v>
      </c>
      <c r="M141" s="22"/>
      <c r="N141" s="42"/>
      <c r="O141" s="38"/>
      <c r="P141" s="42">
        <v>0</v>
      </c>
      <c r="Q141" s="42"/>
      <c r="R141" s="38"/>
      <c r="S141" s="22">
        <f t="shared" si="151"/>
        <v>0</v>
      </c>
      <c r="T141" s="42"/>
      <c r="U141" s="38"/>
      <c r="V141" s="22">
        <f>W141*18/10000</f>
        <v>0</v>
      </c>
      <c r="W141" s="42"/>
      <c r="X141" s="38"/>
    </row>
    <row r="142" s="1" customFormat="true" ht="18.75" spans="1:24">
      <c r="A142" s="45"/>
      <c r="F142" s="45"/>
      <c r="I142" s="45"/>
      <c r="K142" s="5"/>
      <c r="L142" s="45"/>
      <c r="O142" s="45"/>
      <c r="R142" s="45"/>
      <c r="U142" s="45"/>
      <c r="X142" s="45"/>
    </row>
    <row r="143" s="1" customFormat="true" ht="18.75" spans="1:24">
      <c r="A143" s="45"/>
      <c r="F143" s="45"/>
      <c r="I143" s="45"/>
      <c r="K143" s="5"/>
      <c r="L143" s="45"/>
      <c r="O143" s="45"/>
      <c r="R143" s="45"/>
      <c r="U143" s="45"/>
      <c r="X143" s="45"/>
    </row>
    <row r="144" s="1" customFormat="true" ht="18.75" spans="1:24">
      <c r="A144" s="45"/>
      <c r="F144" s="45"/>
      <c r="I144" s="45"/>
      <c r="K144" s="5"/>
      <c r="L144" s="45"/>
      <c r="O144" s="45"/>
      <c r="R144" s="45"/>
      <c r="U144" s="45"/>
      <c r="X144" s="45"/>
    </row>
    <row r="145" s="1" customFormat="true" ht="18.75" spans="1:24">
      <c r="A145" s="45"/>
      <c r="F145" s="45"/>
      <c r="I145" s="45"/>
      <c r="K145" s="5"/>
      <c r="L145" s="45"/>
      <c r="O145" s="45"/>
      <c r="R145" s="45"/>
      <c r="U145" s="45"/>
      <c r="X145" s="45"/>
    </row>
    <row r="146" s="1" customFormat="true" ht="18.75" spans="1:24">
      <c r="A146" s="45"/>
      <c r="F146" s="45"/>
      <c r="I146" s="45"/>
      <c r="K146" s="5"/>
      <c r="L146" s="45"/>
      <c r="O146" s="45"/>
      <c r="R146" s="45"/>
      <c r="U146" s="45"/>
      <c r="X146" s="45"/>
    </row>
    <row r="147" s="1" customFormat="true" ht="18.75" spans="1:24">
      <c r="A147" s="45"/>
      <c r="F147" s="45"/>
      <c r="I147" s="45"/>
      <c r="K147" s="5"/>
      <c r="L147" s="45"/>
      <c r="O147" s="45"/>
      <c r="R147" s="45"/>
      <c r="U147" s="45"/>
      <c r="X147" s="45"/>
    </row>
    <row r="148" s="1" customFormat="true" ht="18.75" spans="1:24">
      <c r="A148" s="45"/>
      <c r="F148" s="45"/>
      <c r="I148" s="45"/>
      <c r="K148" s="5"/>
      <c r="L148" s="45"/>
      <c r="O148" s="45"/>
      <c r="R148" s="45"/>
      <c r="U148" s="45"/>
      <c r="X148" s="45"/>
    </row>
    <row r="149" s="1" customFormat="true" ht="18.75" spans="1:24">
      <c r="A149" s="45"/>
      <c r="F149" s="45"/>
      <c r="I149" s="45"/>
      <c r="K149" s="5"/>
      <c r="L149" s="45"/>
      <c r="O149" s="45"/>
      <c r="R149" s="45"/>
      <c r="U149" s="45"/>
      <c r="X149" s="45"/>
    </row>
    <row r="150" s="1" customFormat="true" ht="18.75" spans="1:24">
      <c r="A150" s="45"/>
      <c r="F150" s="45"/>
      <c r="I150" s="45"/>
      <c r="K150" s="5"/>
      <c r="L150" s="45"/>
      <c r="O150" s="45"/>
      <c r="R150" s="45"/>
      <c r="U150" s="45"/>
      <c r="X150" s="45"/>
    </row>
    <row r="151" s="1" customFormat="true" ht="18.75" spans="1:24">
      <c r="A151" s="45"/>
      <c r="F151" s="45"/>
      <c r="I151" s="45"/>
      <c r="K151" s="5"/>
      <c r="L151" s="45"/>
      <c r="O151" s="45"/>
      <c r="R151" s="45"/>
      <c r="U151" s="45"/>
      <c r="X151" s="45"/>
    </row>
    <row r="152" s="1" customFormat="true" ht="18.75" spans="1:24">
      <c r="A152" s="45"/>
      <c r="F152" s="45"/>
      <c r="I152" s="45"/>
      <c r="K152" s="5"/>
      <c r="L152" s="45"/>
      <c r="O152" s="45"/>
      <c r="R152" s="45"/>
      <c r="U152" s="45"/>
      <c r="X152" s="45"/>
    </row>
    <row r="153" s="1" customFormat="true" ht="18.75" spans="1:24">
      <c r="A153" s="45"/>
      <c r="F153" s="45"/>
      <c r="I153" s="45"/>
      <c r="K153" s="5"/>
      <c r="L153" s="45"/>
      <c r="O153" s="45"/>
      <c r="R153" s="45"/>
      <c r="U153" s="45"/>
      <c r="X153" s="45"/>
    </row>
    <row r="154" s="1" customFormat="true" ht="18.75" spans="1:24">
      <c r="A154" s="45"/>
      <c r="F154" s="45"/>
      <c r="I154" s="45"/>
      <c r="K154" s="5"/>
      <c r="L154" s="45"/>
      <c r="O154" s="45"/>
      <c r="R154" s="45"/>
      <c r="U154" s="45"/>
      <c r="X154" s="45"/>
    </row>
    <row r="155" s="1" customFormat="true" ht="18.75" spans="1:24">
      <c r="A155" s="45"/>
      <c r="F155" s="45"/>
      <c r="I155" s="45"/>
      <c r="K155" s="5"/>
      <c r="L155" s="45"/>
      <c r="O155" s="45"/>
      <c r="R155" s="45"/>
      <c r="U155" s="45"/>
      <c r="X155" s="45"/>
    </row>
    <row r="156" s="1" customFormat="true" ht="18.75" spans="1:24">
      <c r="A156" s="45"/>
      <c r="F156" s="45"/>
      <c r="I156" s="45"/>
      <c r="K156" s="5"/>
      <c r="L156" s="45"/>
      <c r="O156" s="45"/>
      <c r="R156" s="45"/>
      <c r="U156" s="45"/>
      <c r="X156" s="45"/>
    </row>
    <row r="157" s="1" customFormat="true" ht="18.75" spans="1:24">
      <c r="A157" s="45"/>
      <c r="F157" s="45"/>
      <c r="I157" s="45"/>
      <c r="K157" s="5"/>
      <c r="L157" s="45"/>
      <c r="O157" s="45"/>
      <c r="R157" s="45"/>
      <c r="U157" s="45"/>
      <c r="X157" s="45"/>
    </row>
    <row r="158" s="1" customFormat="true" ht="18.75" spans="1:24">
      <c r="A158" s="45"/>
      <c r="F158" s="45"/>
      <c r="I158" s="45"/>
      <c r="K158" s="5"/>
      <c r="L158" s="45"/>
      <c r="O158" s="45"/>
      <c r="R158" s="45"/>
      <c r="U158" s="45"/>
      <c r="X158" s="45"/>
    </row>
    <row r="159" s="1" customFormat="true" ht="18.75" spans="1:24">
      <c r="A159" s="45"/>
      <c r="F159" s="45"/>
      <c r="I159" s="45"/>
      <c r="K159" s="5"/>
      <c r="L159" s="45"/>
      <c r="O159" s="45"/>
      <c r="R159" s="45"/>
      <c r="U159" s="45"/>
      <c r="X159" s="45"/>
    </row>
    <row r="160" s="1" customFormat="true" ht="18.75" spans="1:24">
      <c r="A160" s="45"/>
      <c r="F160" s="45"/>
      <c r="I160" s="45"/>
      <c r="K160" s="5"/>
      <c r="L160" s="45"/>
      <c r="O160" s="45"/>
      <c r="R160" s="45"/>
      <c r="U160" s="45"/>
      <c r="X160" s="45"/>
    </row>
    <row r="161" s="1" customFormat="true" ht="18.75" spans="1:24">
      <c r="A161" s="45"/>
      <c r="F161" s="45"/>
      <c r="I161" s="45"/>
      <c r="K161" s="5"/>
      <c r="L161" s="45"/>
      <c r="O161" s="45"/>
      <c r="R161" s="45"/>
      <c r="U161" s="45"/>
      <c r="X161" s="45"/>
    </row>
    <row r="162" s="1" customFormat="true" ht="18.75" spans="1:24">
      <c r="A162" s="45"/>
      <c r="F162" s="45"/>
      <c r="I162" s="45"/>
      <c r="K162" s="5"/>
      <c r="L162" s="45"/>
      <c r="O162" s="45"/>
      <c r="R162" s="45"/>
      <c r="U162" s="45"/>
      <c r="X162" s="45"/>
    </row>
    <row r="163" s="1" customFormat="true" ht="18.75" spans="1:24">
      <c r="A163" s="45"/>
      <c r="F163" s="45"/>
      <c r="I163" s="45"/>
      <c r="K163" s="5"/>
      <c r="L163" s="45"/>
      <c r="O163" s="45"/>
      <c r="R163" s="45"/>
      <c r="U163" s="45"/>
      <c r="X163" s="45"/>
    </row>
    <row r="164" s="1" customFormat="true" ht="18.75" spans="1:24">
      <c r="A164" s="45"/>
      <c r="F164" s="45"/>
      <c r="I164" s="45"/>
      <c r="K164" s="5"/>
      <c r="L164" s="45"/>
      <c r="O164" s="45"/>
      <c r="R164" s="45"/>
      <c r="U164" s="45"/>
      <c r="X164" s="45"/>
    </row>
    <row r="165" s="1" customFormat="true" ht="18.75" spans="1:24">
      <c r="A165" s="45"/>
      <c r="F165" s="45"/>
      <c r="I165" s="45"/>
      <c r="K165" s="5"/>
      <c r="L165" s="45"/>
      <c r="O165" s="45"/>
      <c r="R165" s="45"/>
      <c r="U165" s="45"/>
      <c r="X165" s="45"/>
    </row>
    <row r="166" s="1" customFormat="true" ht="18.75" spans="1:24">
      <c r="A166" s="45"/>
      <c r="F166" s="45"/>
      <c r="I166" s="45"/>
      <c r="K166" s="5"/>
      <c r="L166" s="45"/>
      <c r="O166" s="45"/>
      <c r="R166" s="45"/>
      <c r="U166" s="45"/>
      <c r="X166" s="45"/>
    </row>
    <row r="167" ht="19.5" spans="1:24">
      <c r="A167" s="46"/>
      <c r="B167" s="47"/>
      <c r="C167" s="47"/>
      <c r="D167" s="47"/>
      <c r="E167" s="47"/>
      <c r="F167" s="46"/>
      <c r="G167" s="47"/>
      <c r="H167" s="47"/>
      <c r="I167" s="46"/>
      <c r="J167" s="47"/>
      <c r="K167" s="48"/>
      <c r="L167" s="46"/>
      <c r="M167" s="47"/>
      <c r="N167" s="47"/>
      <c r="O167" s="46"/>
      <c r="P167" s="47"/>
      <c r="Q167" s="47"/>
      <c r="R167" s="46"/>
      <c r="S167" s="47"/>
      <c r="T167" s="47"/>
      <c r="U167" s="46"/>
      <c r="V167" s="47"/>
      <c r="W167" s="47"/>
      <c r="X167" s="46"/>
    </row>
    <row r="168" ht="19.5" spans="1:24">
      <c r="A168" s="46"/>
      <c r="B168" s="47"/>
      <c r="C168" s="47"/>
      <c r="D168" s="47"/>
      <c r="E168" s="47"/>
      <c r="F168" s="46"/>
      <c r="G168" s="47"/>
      <c r="H168" s="47"/>
      <c r="I168" s="46"/>
      <c r="J168" s="47"/>
      <c r="K168" s="48"/>
      <c r="L168" s="46"/>
      <c r="M168" s="47"/>
      <c r="N168" s="47"/>
      <c r="O168" s="46"/>
      <c r="P168" s="47"/>
      <c r="Q168" s="47"/>
      <c r="R168" s="46"/>
      <c r="S168" s="47"/>
      <c r="T168" s="47"/>
      <c r="U168" s="46"/>
      <c r="V168" s="47"/>
      <c r="W168" s="47"/>
      <c r="X168" s="46"/>
    </row>
    <row r="169" ht="19.5" spans="1:24">
      <c r="A169" s="46"/>
      <c r="B169" s="47"/>
      <c r="C169" s="47"/>
      <c r="D169" s="47"/>
      <c r="E169" s="47"/>
      <c r="F169" s="46"/>
      <c r="G169" s="47"/>
      <c r="H169" s="47"/>
      <c r="I169" s="46"/>
      <c r="J169" s="47"/>
      <c r="K169" s="48"/>
      <c r="L169" s="46"/>
      <c r="M169" s="47"/>
      <c r="N169" s="47"/>
      <c r="O169" s="46"/>
      <c r="P169" s="47"/>
      <c r="Q169" s="47"/>
      <c r="R169" s="46"/>
      <c r="S169" s="47"/>
      <c r="T169" s="47"/>
      <c r="U169" s="46"/>
      <c r="V169" s="47"/>
      <c r="W169" s="47"/>
      <c r="X169" s="46"/>
    </row>
    <row r="170" ht="19.5" spans="1:24">
      <c r="A170" s="46"/>
      <c r="B170" s="47"/>
      <c r="C170" s="47"/>
      <c r="D170" s="47"/>
      <c r="E170" s="47"/>
      <c r="F170" s="46"/>
      <c r="G170" s="47"/>
      <c r="H170" s="47"/>
      <c r="I170" s="46"/>
      <c r="J170" s="47"/>
      <c r="K170" s="48"/>
      <c r="L170" s="46"/>
      <c r="M170" s="47"/>
      <c r="N170" s="47"/>
      <c r="O170" s="46"/>
      <c r="P170" s="47"/>
      <c r="Q170" s="47"/>
      <c r="R170" s="46"/>
      <c r="S170" s="47"/>
      <c r="T170" s="47"/>
      <c r="U170" s="46"/>
      <c r="V170" s="47"/>
      <c r="W170" s="47"/>
      <c r="X170" s="46"/>
    </row>
    <row r="171" ht="19.5" spans="1:24">
      <c r="A171" s="46"/>
      <c r="B171" s="47"/>
      <c r="C171" s="47"/>
      <c r="D171" s="47"/>
      <c r="E171" s="47"/>
      <c r="F171" s="46"/>
      <c r="G171" s="47"/>
      <c r="H171" s="47"/>
      <c r="I171" s="46"/>
      <c r="J171" s="47"/>
      <c r="K171" s="48"/>
      <c r="L171" s="46"/>
      <c r="M171" s="47"/>
      <c r="N171" s="47"/>
      <c r="O171" s="46"/>
      <c r="P171" s="47"/>
      <c r="Q171" s="47"/>
      <c r="R171" s="46"/>
      <c r="S171" s="47"/>
      <c r="T171" s="47"/>
      <c r="U171" s="46"/>
      <c r="V171" s="47"/>
      <c r="W171" s="47"/>
      <c r="X171" s="46"/>
    </row>
  </sheetData>
  <autoFilter ref="A6:X26">
    <extLst/>
  </autoFilter>
  <mergeCells count="14">
    <mergeCell ref="A1:B1"/>
    <mergeCell ref="A2:X2"/>
    <mergeCell ref="A3:X3"/>
    <mergeCell ref="D4:O4"/>
    <mergeCell ref="P4:X4"/>
    <mergeCell ref="D5:F5"/>
    <mergeCell ref="G5:I5"/>
    <mergeCell ref="J5:L5"/>
    <mergeCell ref="M5:O5"/>
    <mergeCell ref="P5:R5"/>
    <mergeCell ref="S5:U5"/>
    <mergeCell ref="V5:X5"/>
    <mergeCell ref="A4:A6"/>
    <mergeCell ref="B4:C5"/>
  </mergeCells>
  <printOptions horizontalCentered="true"/>
  <pageMargins left="0.432638888888889" right="0.432638888888889" top="0.786805555555556" bottom="0.786805555555556" header="0.511805555555556" footer="0.511805555555556"/>
  <pageSetup paperSize="8" firstPageNumber="23" orientation="landscape" useFirstPageNumber="true" verticalDpi="3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2021-04-06T20:32:00Z</dcterms:created>
  <cp:lastPrinted>2021-07-05T12:20:00Z</cp:lastPrinted>
  <dcterms:modified xsi:type="dcterms:W3CDTF">2023-09-13T15:49:56Z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5318910308C14C2ABC91A7E52C921F0F</vt:lpwstr>
  </property>
  <property fmtid="{D5CDD505-2E9C-101B-9397-08002B2CF9AE}" pid="3" name="KSOProductBuildVer">
    <vt:lpwstr>2052-11.8.2.10251</vt:lpwstr>
  </property>
</Properties>
</file>